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Z:\0_Salary Administration\"/>
    </mc:Choice>
  </mc:AlternateContent>
  <xr:revisionPtr revIDLastSave="0" documentId="8_{C30E3946-5B38-4B59-87BC-61BB575BE655}" xr6:coauthVersionLast="47" xr6:coauthVersionMax="47" xr10:uidLastSave="{00000000-0000-0000-0000-000000000000}"/>
  <bookViews>
    <workbookView xWindow="-28920" yWindow="-4620" windowWidth="29040" windowHeight="15840" tabRatio="612" xr2:uid="{00000000-000D-0000-FFFF-FFFF00000000}"/>
  </bookViews>
  <sheets>
    <sheet name="Comp Form" sheetId="1" r:id="rId1"/>
    <sheet name="SAAO-EPS-CSS-DMSS Example" sheetId="2" r:id="rId2"/>
    <sheet name="Faculty Example" sheetId="4" r:id="rId3"/>
    <sheet name="SHRA Example" sheetId="5" r:id="rId4"/>
  </sheets>
  <definedNames>
    <definedName name="IncreaseType">#REF!</definedName>
    <definedName name="_xlnm.Print_Area" localSheetId="0">'Comp Form'!$A$1:$I$96</definedName>
    <definedName name="_xlnm.Print_Area" localSheetId="2">'Faculty Example'!$A$3:$I$96</definedName>
    <definedName name="_xlnm.Print_Area" localSheetId="1">'SAAO-EPS-CSS-DMSS Example'!$A$3:$I$96</definedName>
    <definedName name="_xlnm.Print_Area" localSheetId="3">'SHRA Example'!$A$3:$I$96</definedName>
    <definedName name="SalaryCo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6" i="5" l="1"/>
  <c r="B66" i="5"/>
  <c r="E65" i="5"/>
  <c r="B65" i="5"/>
  <c r="E61" i="5"/>
  <c r="B61" i="5"/>
  <c r="E60" i="5"/>
  <c r="B60" i="5"/>
  <c r="E59" i="5"/>
  <c r="B59" i="5"/>
  <c r="E58" i="5"/>
  <c r="E56" i="5"/>
  <c r="E55" i="5"/>
  <c r="E54" i="5"/>
  <c r="B54" i="5"/>
  <c r="E53" i="5"/>
  <c r="B53" i="5"/>
  <c r="E52" i="5"/>
  <c r="B52" i="5"/>
  <c r="E51" i="5"/>
  <c r="E66" i="4"/>
  <c r="B66" i="4"/>
  <c r="E65" i="4"/>
  <c r="B65" i="4"/>
  <c r="E61" i="4"/>
  <c r="B61" i="4"/>
  <c r="E60" i="4"/>
  <c r="B60" i="4"/>
  <c r="E59" i="4"/>
  <c r="B59" i="4"/>
  <c r="E58" i="4"/>
  <c r="E56" i="4"/>
  <c r="E55" i="4"/>
  <c r="E54" i="4"/>
  <c r="B54" i="4"/>
  <c r="E53" i="4"/>
  <c r="B53" i="4"/>
  <c r="E52" i="4"/>
  <c r="B52" i="4"/>
  <c r="E51" i="4"/>
  <c r="E66" i="2"/>
  <c r="B66" i="2"/>
  <c r="E65" i="2"/>
  <c r="B65" i="2"/>
  <c r="E61" i="2"/>
  <c r="B61" i="2"/>
  <c r="E60" i="2"/>
  <c r="B60" i="2"/>
  <c r="E59" i="2"/>
  <c r="B59" i="2"/>
  <c r="E58" i="2"/>
  <c r="E56" i="2"/>
  <c r="E55" i="2"/>
  <c r="E54" i="2"/>
  <c r="B54" i="2"/>
  <c r="E53" i="2"/>
  <c r="B53" i="2"/>
  <c r="E52" i="2"/>
  <c r="B52" i="2"/>
  <c r="E51" i="2"/>
  <c r="B65" i="1"/>
  <c r="B59" i="1"/>
  <c r="B52" i="1"/>
  <c r="B66" i="1"/>
  <c r="E66" i="1"/>
  <c r="E58" i="1"/>
  <c r="E52" i="1"/>
  <c r="E51" i="1"/>
  <c r="B53" i="1" l="1"/>
  <c r="B54" i="1"/>
  <c r="E65" i="1" l="1"/>
  <c r="E30" i="5" l="1"/>
  <c r="C82" i="5" l="1"/>
  <c r="E39" i="5"/>
  <c r="E43" i="5" s="1"/>
  <c r="I37" i="5"/>
  <c r="E33" i="5"/>
  <c r="I26" i="5"/>
  <c r="C82" i="4"/>
  <c r="E39" i="4"/>
  <c r="E43" i="4" s="1"/>
  <c r="I37" i="4"/>
  <c r="E30" i="4"/>
  <c r="E33" i="4" s="1"/>
  <c r="I26" i="4"/>
  <c r="C82" i="2"/>
  <c r="E39" i="2"/>
  <c r="E43" i="2" s="1"/>
  <c r="I37" i="2"/>
  <c r="E30" i="2"/>
  <c r="E33" i="2" s="1"/>
  <c r="I26" i="2"/>
  <c r="I41" i="4" l="1"/>
  <c r="I48" i="2"/>
  <c r="H76" i="2"/>
  <c r="I41" i="2"/>
  <c r="I40" i="2"/>
  <c r="I49" i="2"/>
  <c r="I34" i="5"/>
  <c r="I33" i="5"/>
  <c r="I41" i="5"/>
  <c r="H76" i="5"/>
  <c r="I40" i="5"/>
  <c r="I49" i="5"/>
  <c r="I48" i="5"/>
  <c r="I34" i="4"/>
  <c r="I33" i="4"/>
  <c r="I48" i="4"/>
  <c r="I49" i="4"/>
  <c r="I40" i="4"/>
  <c r="H76" i="4"/>
  <c r="I33" i="2"/>
  <c r="I34" i="2"/>
  <c r="E61" i="1"/>
  <c r="E60" i="1"/>
  <c r="E54" i="1"/>
  <c r="E53" i="1"/>
  <c r="E30" i="1"/>
  <c r="E39" i="1" l="1"/>
  <c r="E43" i="1" s="1"/>
  <c r="H76" i="1" l="1"/>
  <c r="E55" i="1" l="1"/>
  <c r="E56" i="1"/>
  <c r="I26" i="1"/>
  <c r="I48" i="1" l="1"/>
  <c r="I49" i="1"/>
  <c r="C82" i="1"/>
  <c r="E59" i="1" l="1"/>
  <c r="B60" i="1"/>
  <c r="B61" i="1"/>
  <c r="I37" i="1"/>
  <c r="I40" i="1" l="1"/>
  <c r="E33" i="1" l="1"/>
  <c r="I41" i="1"/>
  <c r="I33" i="1" l="1"/>
  <c r="I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Lower, Angie</author>
    <author>Joyner, Ondrea Mercer</author>
  </authors>
  <commentList>
    <comment ref="G8" authorId="0" shapeId="0" xr:uid="{00000000-0006-0000-0100-000001000000}">
      <text>
        <r>
          <rPr>
            <b/>
            <sz val="8"/>
            <color indexed="81"/>
            <rFont val="Tahoma"/>
            <family val="2"/>
          </rPr>
          <t xml:space="preserve">When prompted make sure to select from the drop down menu.  If all fields are not selected, the triggers in the approval section below will not populate correctly.  However, please refer to current salary guidelines since the triggers may not work in every situation.  </t>
        </r>
      </text>
    </comment>
    <comment ref="E18" authorId="1" shapeId="0" xr:uid="{49D963A0-CB6D-4772-AE6F-C4B060BF23AF}">
      <text>
        <r>
          <rPr>
            <b/>
            <sz val="8"/>
            <color indexed="10"/>
            <rFont val="Tahoma"/>
            <family val="2"/>
          </rPr>
          <t xml:space="preserve">*** </t>
        </r>
        <r>
          <rPr>
            <b/>
            <sz val="8"/>
            <color indexed="81"/>
            <rFont val="Tahoma"/>
            <family val="2"/>
          </rPr>
          <t>Are temporary duties associated with an SAAO or Non-SAAO Strategic Position? If so, Off Campus approval is required.</t>
        </r>
        <r>
          <rPr>
            <sz val="9"/>
            <color indexed="81"/>
            <rFont val="Tahoma"/>
            <family val="2"/>
          </rPr>
          <t xml:space="preserve">
</t>
        </r>
      </text>
    </comment>
    <comment ref="G21" authorId="2" shapeId="0" xr:uid="{51BAE7A2-5F52-4D70-8F97-B11AFE87F489}">
      <text>
        <r>
          <rPr>
            <b/>
            <u/>
            <sz val="8"/>
            <color indexed="81"/>
            <rFont val="Tahoma"/>
            <family val="2"/>
          </rPr>
          <t>For all SHRA/CSS/DMSS/EHRA temp actions</t>
        </r>
        <r>
          <rPr>
            <b/>
            <sz val="8"/>
            <color indexed="81"/>
            <rFont val="Tahoma"/>
            <family val="2"/>
          </rPr>
          <t xml:space="preserve"> When requesting an extension of an existing temporary action/stipend, you must count the total cumulative amount of months when answering the duration question. This question is not referring to the duration of the extension request only.</t>
        </r>
      </text>
    </comment>
    <comment ref="A73" authorId="2" shapeId="0" xr:uid="{2EF0B345-511D-4AE6-9779-94E005795E6F}">
      <text>
        <r>
          <rPr>
            <b/>
            <u/>
            <sz val="8"/>
            <color indexed="81"/>
            <rFont val="Tahoma"/>
            <family val="2"/>
          </rPr>
          <t>EHRA</t>
        </r>
        <r>
          <rPr>
            <sz val="8"/>
            <color indexed="81"/>
            <rFont val="Tahoma"/>
            <family val="2"/>
          </rPr>
          <t xml:space="preserve"> - If no JCAT range is available, contact HR Class &amp; Comp for assistance.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Lower, Angie</author>
    <author>Joyner, Ondrea Mercer</author>
  </authors>
  <commentList>
    <comment ref="E8" authorId="0" shapeId="0" xr:uid="{217884CA-95C7-499C-988E-68834708DDB6}">
      <text>
        <r>
          <rPr>
            <b/>
            <sz val="6"/>
            <color indexed="81"/>
            <rFont val="Tahoma"/>
            <family val="2"/>
          </rPr>
          <t>Non-SAAO Strategic Positions:</t>
        </r>
        <r>
          <rPr>
            <sz val="6"/>
            <color indexed="81"/>
            <rFont val="Tahoma"/>
            <family val="2"/>
          </rPr>
          <t xml:space="preserve">
Chief Audit Officer, or equivalent designation
Chief Human Resources Officer, or equivalent designation
Chief of Police, or equivalent designation
Associate Vice Chancellor for Finance, or equivalent designation
Chief Research Officer, or equivalent designation
Chief Advancement Officer, or equivalent designation
Chief Student Affairs Officer, or equivalent designation
Chief Enrollment Manager, or equivalent designation
Any other employee reporting directly to the Chancellor except for Executive Assistant</t>
        </r>
        <r>
          <rPr>
            <sz val="9"/>
            <color indexed="81"/>
            <rFont val="Tahoma"/>
            <charset val="1"/>
          </rPr>
          <t xml:space="preserve">
</t>
        </r>
      </text>
    </comment>
    <comment ref="G18" authorId="0" shapeId="0" xr:uid="{1B786F88-5A69-4BC9-8178-0083E59856FB}">
      <text>
        <r>
          <rPr>
            <b/>
            <sz val="8"/>
            <color indexed="10"/>
            <rFont val="Tahoma"/>
            <family val="2"/>
          </rPr>
          <t xml:space="preserve">*** </t>
        </r>
        <r>
          <rPr>
            <b/>
            <sz val="8"/>
            <color indexed="81"/>
            <rFont val="Tahoma"/>
            <family val="2"/>
          </rPr>
          <t>Are temporary duties associated with an SAAO or Non-SAAO Strategic Position? If so, Off Campus approval is required.</t>
        </r>
        <r>
          <rPr>
            <sz val="9"/>
            <color indexed="81"/>
            <rFont val="Tahoma"/>
            <family val="2"/>
          </rPr>
          <t xml:space="preserve">
</t>
        </r>
      </text>
    </comment>
    <comment ref="A73" authorId="1" shapeId="0" xr:uid="{D8E7F258-C303-43DB-9077-CE2E94205C0F}">
      <text>
        <r>
          <rPr>
            <b/>
            <u/>
            <sz val="8"/>
            <color indexed="81"/>
            <rFont val="Tahoma"/>
            <family val="2"/>
          </rPr>
          <t>EHRA</t>
        </r>
        <r>
          <rPr>
            <sz val="8"/>
            <color indexed="81"/>
            <rFont val="Tahoma"/>
            <family val="2"/>
          </rPr>
          <t xml:space="preserve"> - If no CUPA range is available, or if there is not a range assigned in PeopleAdmin, contact HR Class &amp; Comp for assistance.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Lower, Angie</author>
    <author>Joyner, Ondrea Mercer</author>
  </authors>
  <commentList>
    <comment ref="E8" authorId="0" shapeId="0" xr:uid="{3FF05AF3-4737-449B-BC3D-11088DD1F027}">
      <text>
        <r>
          <rPr>
            <b/>
            <sz val="6"/>
            <color indexed="81"/>
            <rFont val="Tahoma"/>
            <family val="2"/>
          </rPr>
          <t>Non-SAAO Strategic Positions:</t>
        </r>
        <r>
          <rPr>
            <sz val="6"/>
            <color indexed="81"/>
            <rFont val="Tahoma"/>
            <family val="2"/>
          </rPr>
          <t xml:space="preserve">
Chief Audit Officer, or equivalent designation
Chief Human Resources Officer, or equivalent designation
Chief of Police, or equivalent designation
Associate Vice Chancellor for Finance, or equivalent designation
Chief Research Officer, or equivalent designation
Chief Advancement Officer, or equivalent designation
Chief Student Affairs Officer, or equivalent designation
Chief Enrollment Manager, or equivalent designation
Any other employee reporting directly to the Chancellor except for Executive Assistant</t>
        </r>
        <r>
          <rPr>
            <sz val="9"/>
            <color indexed="81"/>
            <rFont val="Tahoma"/>
            <family val="2"/>
          </rPr>
          <t xml:space="preserve">
</t>
        </r>
      </text>
    </comment>
    <comment ref="G18" authorId="0" shapeId="0" xr:uid="{B06C4A99-9DFE-432B-88A9-16534740CA08}">
      <text>
        <r>
          <rPr>
            <b/>
            <sz val="8"/>
            <color indexed="10"/>
            <rFont val="Tahoma"/>
            <family val="2"/>
          </rPr>
          <t xml:space="preserve">*** </t>
        </r>
        <r>
          <rPr>
            <b/>
            <sz val="8"/>
            <color indexed="81"/>
            <rFont val="Tahoma"/>
            <family val="2"/>
          </rPr>
          <t>Are temporary duties associated with an SAAO or Non-SAAO Strategic Position? If so, Off Campus approval is required.</t>
        </r>
        <r>
          <rPr>
            <sz val="9"/>
            <color indexed="81"/>
            <rFont val="Tahoma"/>
            <family val="2"/>
          </rPr>
          <t xml:space="preserve">
</t>
        </r>
      </text>
    </comment>
    <comment ref="A73" authorId="1" shapeId="0" xr:uid="{C000B73A-72EC-473C-B2F9-9EE9F3F30860}">
      <text>
        <r>
          <rPr>
            <b/>
            <u/>
            <sz val="8"/>
            <color indexed="81"/>
            <rFont val="Tahoma"/>
            <family val="2"/>
          </rPr>
          <t>EHRA</t>
        </r>
        <r>
          <rPr>
            <sz val="8"/>
            <color indexed="81"/>
            <rFont val="Tahoma"/>
            <family val="2"/>
          </rPr>
          <t xml:space="preserve"> - If no CUPA range is available, or if there is not a range assigned in PeopleAdmin, contact HR Class &amp; Comp for assistance.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Lower, Angie</author>
    <author>Joyner, Ondrea Mercer</author>
  </authors>
  <commentList>
    <comment ref="E8" authorId="0" shapeId="0" xr:uid="{C7F00A75-4695-43C8-93E9-9378D430AB14}">
      <text>
        <r>
          <rPr>
            <b/>
            <sz val="6"/>
            <color indexed="81"/>
            <rFont val="Tahoma"/>
            <family val="2"/>
          </rPr>
          <t xml:space="preserve">Non-SAAO Strategic Positions:
</t>
        </r>
        <r>
          <rPr>
            <sz val="6"/>
            <color indexed="81"/>
            <rFont val="Tahoma"/>
            <family val="2"/>
          </rPr>
          <t>Chief Audit Officer, or equivalent designation
Chief Human Resources Officer, or equivalent designation
Chief of Police, or equivalent designation
Associate Vice Chancellor for Finance, or equivalent designation
Chief Research Officer, or equivalent designation
Chief Advancement Officer, or equivalent designation
Chief Student Affairs Officer, or equivalent designation
Chief Enrollment Manager, or equivalent designation
Any other employee reporting directly to the Chancellor except for Executive Assistant</t>
        </r>
      </text>
    </comment>
    <comment ref="G18" authorId="0" shapeId="0" xr:uid="{A31E46E3-7A9F-4DBA-A371-F9FDED404F59}">
      <text>
        <r>
          <rPr>
            <b/>
            <sz val="8"/>
            <color indexed="10"/>
            <rFont val="Tahoma"/>
            <family val="2"/>
          </rPr>
          <t xml:space="preserve">*** </t>
        </r>
        <r>
          <rPr>
            <b/>
            <sz val="8"/>
            <color indexed="81"/>
            <rFont val="Tahoma"/>
            <family val="2"/>
          </rPr>
          <t>Are temporary duties associated with an SAAO or Non-SAAO Strategic Position? If so, Off Campus approval is required.</t>
        </r>
        <r>
          <rPr>
            <sz val="9"/>
            <color indexed="81"/>
            <rFont val="Tahoma"/>
            <family val="2"/>
          </rPr>
          <t xml:space="preserve">
</t>
        </r>
      </text>
    </comment>
    <comment ref="A73" authorId="1" shapeId="0" xr:uid="{5E7A75E8-7E24-409F-9397-BE0A3931E464}">
      <text>
        <r>
          <rPr>
            <b/>
            <u/>
            <sz val="8"/>
            <color indexed="81"/>
            <rFont val="Tahoma"/>
            <family val="2"/>
          </rPr>
          <t>EHRA</t>
        </r>
        <r>
          <rPr>
            <sz val="8"/>
            <color indexed="81"/>
            <rFont val="Tahoma"/>
            <family val="2"/>
          </rPr>
          <t xml:space="preserve"> - If no CUPA range is available, or if there is not a range assigned in PeopleAdmin, contact HR Class &amp; Comp for assistance.</t>
        </r>
      </text>
    </comment>
  </commentList>
</comments>
</file>

<file path=xl/sharedStrings.xml><?xml version="1.0" encoding="utf-8"?>
<sst xmlns="http://schemas.openxmlformats.org/spreadsheetml/2006/main" count="806" uniqueCount="202">
  <si>
    <t>NAME:</t>
  </si>
  <si>
    <t>Source(s):</t>
  </si>
  <si>
    <t>State:</t>
  </si>
  <si>
    <t>Non-State:</t>
  </si>
  <si>
    <t>5 - University Cancer Research Fund</t>
  </si>
  <si>
    <t>6 - Distinguished Professors Endowment Fund</t>
  </si>
  <si>
    <t>Date</t>
  </si>
  <si>
    <t>Employee Name:</t>
  </si>
  <si>
    <t xml:space="preserve">Prepared by: </t>
  </si>
  <si>
    <t>Select One (drop down)</t>
  </si>
  <si>
    <t>BANNER ID:</t>
  </si>
  <si>
    <t>POSITION #:</t>
  </si>
  <si>
    <t>CURRENT RANK/TITLE:</t>
  </si>
  <si>
    <t>PROPOSED RANK/TITLE: (If applicable)</t>
  </si>
  <si>
    <t>DEPARTMENT NAME:</t>
  </si>
  <si>
    <t>DATE INITIATED:</t>
  </si>
  <si>
    <t xml:space="preserve">Dean/Unit Administrator Approval: </t>
  </si>
  <si>
    <t>Yes</t>
  </si>
  <si>
    <t>No</t>
  </si>
  <si>
    <t>WORK PREFORMED OUTSIDE PRIMARY UNIT:</t>
  </si>
  <si>
    <t xml:space="preserve">IF YES, INDICATE BORROWING UNIT: </t>
  </si>
  <si>
    <t>(Name)</t>
  </si>
  <si>
    <t>`</t>
  </si>
  <si>
    <t>(Title)</t>
  </si>
  <si>
    <t>DEPARTMENT HOME ORG NUMBER:</t>
  </si>
  <si>
    <t xml:space="preserve">TOTAL PERCENTAGE OF INCREASE TO CUMULATIVE EARNINGS FOR FISCAL YEAR: </t>
  </si>
  <si>
    <t xml:space="preserve">3 - Retention </t>
  </si>
  <si>
    <t>12 - Other (must explain in comments)</t>
  </si>
  <si>
    <t>PROPOSED BASE SALARY:</t>
  </si>
  <si>
    <t>TOTAL PROPOSED CUMULATIVE EARNINGS:</t>
  </si>
  <si>
    <t>TOTAL CURRENT CUMULATIVE EARNINGS:</t>
  </si>
  <si>
    <t xml:space="preserve">7 - Faculty Recruiting and Retention Fund </t>
  </si>
  <si>
    <t>Min Salary</t>
  </si>
  <si>
    <t>Max Salary</t>
  </si>
  <si>
    <t>JCAT</t>
  </si>
  <si>
    <t>CUPA</t>
  </si>
  <si>
    <t>INCREASE FR CURRENT CUMULATIVE:</t>
  </si>
  <si>
    <t>% INCREASE FR CURRENT CUMULATIVE:</t>
  </si>
  <si>
    <t xml:space="preserve">% INCREASE FR CURRENT BASE SALARY:  </t>
  </si>
  <si>
    <t xml:space="preserve">INCREASE FR CURRENT BASE SALARY:  </t>
  </si>
  <si>
    <t>% INCREASE FR 6/30 CUMULATIVE:</t>
  </si>
  <si>
    <t xml:space="preserve">TOTAL AMOUNT OF CUMULATIVE EARNINGS INCREASE FOR FISCAL YEAR: </t>
  </si>
  <si>
    <t>Projected End Date</t>
  </si>
  <si>
    <t>No Projected End Date</t>
  </si>
  <si>
    <t xml:space="preserve">TEMPORARY INCREASES (PROJECTED END DATE) </t>
  </si>
  <si>
    <t>If Temporary Action Select (drop down)</t>
  </si>
  <si>
    <t>SALARY SUPPLEMENT (NO PROJECTED END DATE):</t>
  </si>
  <si>
    <t>PROPOSED SALARY SUPPLEMENT (NO PROJECTED END DATE):</t>
  </si>
  <si>
    <t>Faculty (9-month)</t>
  </si>
  <si>
    <t>Faculty (12-month)</t>
  </si>
  <si>
    <t>1c - Promotion - EHRA Waiver</t>
  </si>
  <si>
    <t>1d - Promotion - Tenure Conferral and Academic Rank Promotions</t>
  </si>
  <si>
    <t>11 - Request to exceed established salary range</t>
  </si>
  <si>
    <t>12e - Other (Market Increase)</t>
  </si>
  <si>
    <t>12f - Other (Equity Increase)</t>
  </si>
  <si>
    <t>(i.e. Chair Stipend, etc.)</t>
  </si>
  <si>
    <t>2c - Temporary Increase Extension request</t>
  </si>
  <si>
    <t xml:space="preserve">12c - Out of Process approval required </t>
  </si>
  <si>
    <t xml:space="preserve">     INCREASE FR 6/30 CUMULATIVE:</t>
  </si>
  <si>
    <t>TOTAL PROPOSED SALARY (includes proposed base and on-going temporary increases):</t>
  </si>
  <si>
    <t>CURRENT BASE SALARY:</t>
  </si>
  <si>
    <t>REASON FOR INCREASE (SALARY CODE)</t>
  </si>
  <si>
    <t>OFF CAMPUS APPROVAL REQUIRED - FACULTY</t>
  </si>
  <si>
    <t>OFF CAMPUS APPROVAL REQUIRED - SHRA</t>
  </si>
  <si>
    <t>NON-PROMOTIONAL SALARY INCREASE (includes on-going  supplemental increases)</t>
  </si>
  <si>
    <t>SHRA</t>
  </si>
  <si>
    <t>2a - Increase in job duties or responsibilities (no projected end date) / Reclassification</t>
  </si>
  <si>
    <t>Temporary Incr w/end date</t>
  </si>
  <si>
    <t>START DATE of increase / END DATE (if applicable)</t>
  </si>
  <si>
    <t>TOTAL CURRENT SALARY (includes base and on-going temporary increases):</t>
  </si>
  <si>
    <t>Next comp level Market Rate</t>
  </si>
  <si>
    <t>Max of Range</t>
  </si>
  <si>
    <t>MI %</t>
  </si>
  <si>
    <t>*Exclude task-based compensation,summer school payments,course overload, and overtime</t>
  </si>
  <si>
    <t>Temporary Increases with projected end date*</t>
  </si>
  <si>
    <t>Source of Non-State Funds (FOAP):</t>
  </si>
  <si>
    <t>FOR TEMPORARY EXTENSIONS - ORIGINAL START DATE</t>
  </si>
  <si>
    <t>PRIMARY UNIT (e.g. DIVISION/COLLEGE/SCHOOL)</t>
  </si>
  <si>
    <t>VICE CHANCELLOR APPROVAL REQUIRED  - FACULTY</t>
  </si>
  <si>
    <t>VICE CHANCELLOR APPROVAL REQUIRED  - SHRA</t>
  </si>
  <si>
    <t>VICE CHANCELLOR APPROVAL REQUIRED - FACULTY</t>
  </si>
  <si>
    <t>FACULTY APPROVAL REQUIRED</t>
  </si>
  <si>
    <t>SHRA APPROVAL REQUIRED</t>
  </si>
  <si>
    <t>SALARY RANGE (SHRA) for primary position:</t>
  </si>
  <si>
    <t>SHRA TEMPORARY DURATION MORE THAN 12 MOS</t>
  </si>
  <si>
    <t>JUSTIFICATION (list any pre-approved temporary increases with or without a project end date and what they are for as part of your justification) NOTE - Press ALT + ENTER to enter:</t>
  </si>
  <si>
    <t>IS THIS A CLINICAL DEPT HEAD ADMINISTRATIVE STIPEND?</t>
  </si>
  <si>
    <t>IS THIS AN ACADEMIC DEPT HEAD ADMINISTRATIVE STIPEND?</t>
  </si>
  <si>
    <t>Permanent non-promotional incr/on-going supplement w/o end date</t>
  </si>
  <si>
    <t>PROMOTIONAL SALARY INCREASE/PERMANENT SHRA SALARY ADJUSTMENTS</t>
  </si>
  <si>
    <t>Permanent promotional/Permanent SHRA Salary Adjustment increase</t>
  </si>
  <si>
    <t xml:space="preserve">Budget Approval (BSOM ONLY): </t>
  </si>
  <si>
    <t xml:space="preserve">*Vice Chancellor/Dean, BSOM/Chief of Staff/Athletic Director Approval: </t>
  </si>
  <si>
    <t xml:space="preserve">Chancellor (or designee) Approval: </t>
  </si>
  <si>
    <t>1a - Internal Competitive Event - Empl applies for internally recruited vacancy, is selected and changes jobs</t>
  </si>
  <si>
    <t>1b - External Competitive Event - Empl applies for externally recruited vacancy, is selected and changes jobs</t>
  </si>
  <si>
    <t>2b - Temporary adjustment for increase in duties or responsibilities (with projected end date); salary reverts when duties cease</t>
  </si>
  <si>
    <t>4 - Career Progression Adjustment for demonstrated empl, or position competencies within the same/current level</t>
  </si>
  <si>
    <t xml:space="preserve">Direct Supervisor Approval: </t>
  </si>
  <si>
    <r>
      <rPr>
        <b/>
        <sz val="8"/>
        <rFont val="Calibri"/>
        <family val="2"/>
        <scheme val="minor"/>
      </rPr>
      <t xml:space="preserve">                                                                                                                                                                              </t>
    </r>
    <r>
      <rPr>
        <b/>
        <sz val="9"/>
        <rFont val="Calibri"/>
        <family val="2"/>
        <scheme val="minor"/>
      </rPr>
      <t xml:space="preserve">  </t>
    </r>
    <r>
      <rPr>
        <b/>
        <u/>
        <sz val="9"/>
        <rFont val="Calibri"/>
        <family val="2"/>
        <scheme val="minor"/>
      </rPr>
      <t>APPROVALS</t>
    </r>
    <r>
      <rPr>
        <b/>
        <u/>
        <sz val="8"/>
        <rFont val="Calibri"/>
        <family val="2"/>
        <scheme val="minor"/>
      </rPr>
      <t xml:space="preserve"> (VC level required, all others as determined by division requirements):</t>
    </r>
  </si>
  <si>
    <t>Jane Doe</t>
  </si>
  <si>
    <t>B00000001</t>
  </si>
  <si>
    <t>123456</t>
  </si>
  <si>
    <t>Executive Director of Compensation Forms</t>
  </si>
  <si>
    <t>Compensation</t>
  </si>
  <si>
    <t>111222</t>
  </si>
  <si>
    <t>Administration and Finance / Human Resources</t>
  </si>
  <si>
    <t>Row 8 - *Required field for calculations</t>
  </si>
  <si>
    <t>Row 9 - Use the Current Rank/Title prior to the requested change</t>
  </si>
  <si>
    <t>Row 10 - Use the Current title if no changes, or use/include any new/additional title</t>
  </si>
  <si>
    <t>Row 11 - Start with the division name, then add any college or unit name</t>
  </si>
  <si>
    <t>Row 16 - Always include a start date. Only include end date if temporary</t>
  </si>
  <si>
    <t>Row 18 - *Required field for calculations</t>
  </si>
  <si>
    <t>Row 19 - *Required field for calculations on Faculty only</t>
  </si>
  <si>
    <t>Row 20 - *Required field for calculations on Faculty only</t>
  </si>
  <si>
    <t>Row 25 - If no on-going supplement on June 30th, leave blank</t>
  </si>
  <si>
    <t>Row 27 - If no temporary supplement on June 30th, leave blank</t>
  </si>
  <si>
    <t>Row 28 - *Required field for claculations</t>
  </si>
  <si>
    <t>Row 29 - If no on-going supplement on current salary, leave blank</t>
  </si>
  <si>
    <t>Row 31 - If no temporary supplement on current salary, leave blank</t>
  </si>
  <si>
    <t>Row 34 &amp; 35 - Don't forget to indicate State vs Non-State Funding</t>
  </si>
  <si>
    <t>Row 36 - FOAP only needed for Non-State Funding</t>
  </si>
  <si>
    <t>Row 37 -*Required field for calculations</t>
  </si>
  <si>
    <t>Row 38 -Only include on-going supplement already in place</t>
  </si>
  <si>
    <t>Row 40 - Insert the proposed on-going supplement (not for temporary)</t>
  </si>
  <si>
    <t>Row 41 - Insert the proposed temporary supplement (include any temporary supplements already in place that will continue)</t>
  </si>
  <si>
    <t>Row 44 - Don't forget to indicate State vs Non-State Funding</t>
  </si>
  <si>
    <t>Row 46 - FOAP only needed for Non-State funding</t>
  </si>
  <si>
    <t>Market Rate for comp level</t>
  </si>
  <si>
    <t>Row 76 - only for SHRA</t>
  </si>
  <si>
    <t>MUST include JCAT/CUPA of primary position</t>
  </si>
  <si>
    <t>VC level approval is required.  All other signatures are based on the</t>
  </si>
  <si>
    <t>division's requirements</t>
  </si>
  <si>
    <t>Note - if salary range is missing, approval will default to President</t>
  </si>
  <si>
    <t>If action requires higher than VC, the VC level approval is required before proceeding further.  If requires off-campus, VC and Chancellor must both approve first.</t>
  </si>
  <si>
    <t>666666-7777-888</t>
  </si>
  <si>
    <t>Jimmy John</t>
  </si>
  <si>
    <t>B00000003</t>
  </si>
  <si>
    <t>333444</t>
  </si>
  <si>
    <t>Associate Professor</t>
  </si>
  <si>
    <t>Associate Professor and Chair</t>
  </si>
  <si>
    <t>Health Sciences / College of Allied Health Sciences</t>
  </si>
  <si>
    <t>Anatomy and Cell Biology</t>
  </si>
  <si>
    <t>444555</t>
  </si>
  <si>
    <t>777777-8888-999</t>
  </si>
  <si>
    <t>Julie John</t>
  </si>
  <si>
    <t>B00000005</t>
  </si>
  <si>
    <t>777888</t>
  </si>
  <si>
    <t>10751 Accountant - Journey</t>
  </si>
  <si>
    <t>Row 9 - Use the Current Title prior to the requested change and include schematic code and competency level</t>
  </si>
  <si>
    <t>10752 Accounting Manager - Journey</t>
  </si>
  <si>
    <t>Student Affairs</t>
  </si>
  <si>
    <t>Student Stores</t>
  </si>
  <si>
    <t>888999</t>
  </si>
  <si>
    <t>Row 10 - Use the Current title if no changes. New title, include Schematic Code and competency level</t>
  </si>
  <si>
    <r>
      <t>Row 18 - *Required field for calculations.</t>
    </r>
    <r>
      <rPr>
        <b/>
        <u/>
        <sz val="8"/>
        <rFont val="Calibri"/>
        <family val="2"/>
        <scheme val="minor"/>
      </rPr>
      <t xml:space="preserve"> ALL</t>
    </r>
    <r>
      <rPr>
        <sz val="8"/>
        <rFont val="Calibri"/>
        <family val="2"/>
        <scheme val="minor"/>
      </rPr>
      <t xml:space="preserve"> permanent SHRA actions use Permanent Promotional/Permanent SHRA Salary Adjustment Increase option</t>
    </r>
  </si>
  <si>
    <t>Row 76 - MI% will autocalculate</t>
  </si>
  <si>
    <t>Row 76 - only for SHRA. If salary range is missing, approval defaults to President</t>
  </si>
  <si>
    <r>
      <rPr>
        <b/>
        <u/>
        <sz val="8"/>
        <color rgb="FFFF0000"/>
        <rFont val="Calibri"/>
        <family val="2"/>
        <scheme val="minor"/>
      </rPr>
      <t>Rows 21 - 23 (NOTE)</t>
    </r>
    <r>
      <rPr>
        <sz val="8"/>
        <rFont val="Calibri"/>
        <family val="2"/>
        <scheme val="minor"/>
      </rPr>
      <t>: for any request to extend an existing temporary action, these questions are asking for total duration from initial start of temporary action and not just referring to the duration of the extension</t>
    </r>
  </si>
  <si>
    <t>Row 25 - Only for EHRA. If no on-going supplement on June 30th, leave blank</t>
  </si>
  <si>
    <t>Row 29 - Only for EHRA. If no on-going supplement on current salary, leave blank</t>
  </si>
  <si>
    <t>Row 38 -Only for EHRA, and only include on-going supplement already in place</t>
  </si>
  <si>
    <t>Row 40 - Only for EHRA. Insert the proposed on-going supplement (not for temporary)</t>
  </si>
  <si>
    <t>Row 76, 'Next comp level Market Rate' - if position is Advanced, use max of range in this field</t>
  </si>
  <si>
    <t>SALARY RANGE (EHRA/CSS/DMSS) for primary position:</t>
  </si>
  <si>
    <t>1e - Promotion - LEO Step Increase</t>
  </si>
  <si>
    <t>EHRA/CSS/DMSS TEMPORARY DURATION MORE THAN 36 MOS</t>
  </si>
  <si>
    <t>NOTE - the highest approval level required will populate with a YES or other verbiage</t>
  </si>
  <si>
    <t>Chancellor (or designee) approval - required when going off-campus</t>
  </si>
  <si>
    <t>SAAO</t>
  </si>
  <si>
    <r>
      <rPr>
        <b/>
        <sz val="8"/>
        <color theme="1"/>
        <rFont val="Calibri"/>
        <family val="2"/>
        <scheme val="minor"/>
      </rPr>
      <t>50th</t>
    </r>
    <r>
      <rPr>
        <b/>
        <sz val="7"/>
        <color theme="1"/>
        <rFont val="Calibri"/>
        <family val="2"/>
        <scheme val="minor"/>
      </rPr>
      <t xml:space="preserve"> SAAO/EPS/CSS/DMSS</t>
    </r>
  </si>
  <si>
    <r>
      <rPr>
        <b/>
        <sz val="8"/>
        <color theme="1"/>
        <rFont val="Calibri"/>
        <family val="2"/>
        <scheme val="minor"/>
      </rPr>
      <t>75th</t>
    </r>
    <r>
      <rPr>
        <b/>
        <sz val="7"/>
        <color theme="1"/>
        <rFont val="Calibri"/>
        <family val="2"/>
        <scheme val="minor"/>
      </rPr>
      <t xml:space="preserve"> SAAO/EPS/CSS/DMSS</t>
    </r>
  </si>
  <si>
    <t>Row 73 - Salary range is required. 50th &amp; 75th required for SAAO/EPS/CSS/DMSS</t>
  </si>
  <si>
    <t>Row 73(EHRA/CSS/DMSS) - Salary range is required. 50th &amp; 75th required for SAAO/EPS/CSS/DMSS</t>
  </si>
  <si>
    <t>EPS/CSS/DMSS</t>
  </si>
  <si>
    <t>VICE CHANCELLOR APPROVAL REQUIRED  - EPS/CSS/DMSS</t>
  </si>
  <si>
    <t>OFF CAMPUS APPROVAL REQUIRED - EPS/CSS/DMSS</t>
  </si>
  <si>
    <t>VICE CHANCELLOR APPROVAL REQUIRED - EPS/CSS/DMSS</t>
  </si>
  <si>
    <t>12b - Discretionary ARP</t>
  </si>
  <si>
    <t>Non-Faculty Athletic Coaches and Athletic Director</t>
  </si>
  <si>
    <t>VICE CHANCELLOR APPROVAL REQUIRED  - ATHLETIC COACHES/AD</t>
  </si>
  <si>
    <t>OFF CAMPUS APPROVAL REQUIRED - ATHLETIC COACHES/AD</t>
  </si>
  <si>
    <t>VICE CHANCELLOR APPROVAL REQUIRED - ATHLETIC COACHES/AD</t>
  </si>
  <si>
    <t>EPS/CSS/DMSS/ATHLETIC COACHES &amp; AD APPROVAL REQUIRED</t>
  </si>
  <si>
    <t>**Must include JCAT/CUPA</t>
  </si>
  <si>
    <r>
      <t>Row 24 - *</t>
    </r>
    <r>
      <rPr>
        <sz val="9"/>
        <color rgb="FFFF0000"/>
        <rFont val="Calibri"/>
        <family val="2"/>
        <scheme val="minor"/>
      </rPr>
      <t xml:space="preserve">No longer </t>
    </r>
    <r>
      <rPr>
        <sz val="9"/>
        <rFont val="Calibri"/>
        <family val="2"/>
        <scheme val="minor"/>
      </rPr>
      <t>include the LSI/ARP with the June 30th. Required field for calculations</t>
    </r>
  </si>
  <si>
    <t>SAAO and Non-SAAO Strategic Positions</t>
  </si>
  <si>
    <t>OFF CAMPUS APPROVAL REQUIRED - SAAO/NON-SAAO STRATEGIC POSITIONS</t>
  </si>
  <si>
    <t>SAAO/NON-SAAO STRATEGIC POSITIONS APPROVAL REQUIRED</t>
  </si>
  <si>
    <r>
      <t>EMPLOYEE TYP</t>
    </r>
    <r>
      <rPr>
        <b/>
        <sz val="8"/>
        <color theme="1"/>
        <rFont val="Calibri"/>
        <family val="2"/>
        <scheme val="minor"/>
      </rPr>
      <t xml:space="preserve">E:  </t>
    </r>
    <r>
      <rPr>
        <b/>
        <u/>
        <sz val="8"/>
        <color rgb="FFFF0000"/>
        <rFont val="Calibri"/>
        <family val="2"/>
        <scheme val="minor"/>
      </rPr>
      <t>Select SAAO for Non-SAAO Strategic Positions</t>
    </r>
  </si>
  <si>
    <t>Executive Director of Compensation Forms and Salary Ranges</t>
  </si>
  <si>
    <t>ACTION TYPE: ***</t>
  </si>
  <si>
    <r>
      <t xml:space="preserve">Row 8 - *Required field for calculations; </t>
    </r>
    <r>
      <rPr>
        <sz val="9"/>
        <color rgb="FFFF0000"/>
        <rFont val="Tahoma"/>
        <family val="2"/>
      </rPr>
      <t>select SAAO for Non-SAAO Strategic Positions; see pop-up note to the left for list of positions</t>
    </r>
  </si>
  <si>
    <r>
      <t xml:space="preserve">Current </t>
    </r>
    <r>
      <rPr>
        <b/>
        <u/>
        <sz val="8"/>
        <rFont val="Calibri"/>
        <family val="2"/>
        <scheme val="minor"/>
      </rPr>
      <t>To Date</t>
    </r>
    <r>
      <rPr>
        <b/>
        <sz val="8"/>
        <rFont val="Calibri"/>
        <family val="2"/>
        <scheme val="minor"/>
      </rPr>
      <t xml:space="preserve"> Temporary Increase with projected end date </t>
    </r>
    <r>
      <rPr>
        <b/>
        <sz val="8"/>
        <color rgb="FFFF0000"/>
        <rFont val="Calibri"/>
        <family val="2"/>
        <scheme val="minor"/>
      </rPr>
      <t>(salary must be annualized)</t>
    </r>
  </si>
  <si>
    <r>
      <t>PROPOSED TEMPORARY INCREASE (PROJECTED END DATE)</t>
    </r>
    <r>
      <rPr>
        <b/>
        <sz val="8"/>
        <color rgb="FFFF0000"/>
        <rFont val="Calibri"/>
        <family val="2"/>
        <scheme val="minor"/>
      </rPr>
      <t xml:space="preserve"> (salary must be annualized)</t>
    </r>
    <r>
      <rPr>
        <b/>
        <sz val="8"/>
        <rFont val="Calibri"/>
        <family val="2"/>
        <scheme val="minor"/>
      </rPr>
      <t>:</t>
    </r>
  </si>
  <si>
    <t xml:space="preserve">                                 Comp Form FY 2026                                 ECU - Internal Document</t>
  </si>
  <si>
    <r>
      <t xml:space="preserve">JUNE 30, 2025 BASE SALARY (Do </t>
    </r>
    <r>
      <rPr>
        <b/>
        <u/>
        <sz val="8"/>
        <color rgb="FFFF0000"/>
        <rFont val="Calibri"/>
        <family val="2"/>
        <scheme val="minor"/>
      </rPr>
      <t>NOT</t>
    </r>
    <r>
      <rPr>
        <b/>
        <sz val="8"/>
        <rFont val="Calibri"/>
        <family val="2"/>
        <scheme val="minor"/>
      </rPr>
      <t xml:space="preserve"> add LSI/ARP):</t>
    </r>
  </si>
  <si>
    <t>JUNE 30, 2025 SALARY SUPPLEMENT (NO PROJECTED END DATE):</t>
  </si>
  <si>
    <t>TOTAL JUNE 30, 2025 SALARY:</t>
  </si>
  <si>
    <t>8/16/2025</t>
  </si>
  <si>
    <t>8/1/2025</t>
  </si>
  <si>
    <t>Rev 6/2/2025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</si>
</sst>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d/yyyy;@"/>
    <numFmt numFmtId="166" formatCode="&quot;$&quot;#,##0.0"/>
  </numFmts>
  <fonts count="49" x14ac:knownFonts="1">
    <font>
      <sz val="11"/>
      <color theme="1"/>
      <name val="Calibri"/>
      <family val="2"/>
      <scheme val="minor"/>
    </font>
    <font>
      <u/>
      <sz val="11"/>
      <color theme="10"/>
      <name val="Calibri"/>
      <family val="2"/>
      <scheme val="minor"/>
    </font>
    <font>
      <sz val="9"/>
      <name val="Calibri"/>
      <family val="2"/>
      <scheme val="minor"/>
    </font>
    <font>
      <b/>
      <sz val="9"/>
      <name val="Calibri"/>
      <family val="2"/>
      <scheme val="minor"/>
    </font>
    <font>
      <b/>
      <sz val="9"/>
      <color indexed="8"/>
      <name val="Calibri"/>
      <family val="2"/>
      <scheme val="minor"/>
    </font>
    <font>
      <sz val="9"/>
      <color theme="1"/>
      <name val="Calibri"/>
      <family val="2"/>
      <scheme val="minor"/>
    </font>
    <font>
      <sz val="10"/>
      <name val="Calibri"/>
      <family val="2"/>
      <scheme val="minor"/>
    </font>
    <font>
      <b/>
      <sz val="9"/>
      <color theme="1"/>
      <name val="Calibri"/>
      <family val="2"/>
      <scheme val="minor"/>
    </font>
    <font>
      <b/>
      <sz val="12"/>
      <name val="Calibri"/>
      <family val="2"/>
      <scheme val="minor"/>
    </font>
    <font>
      <b/>
      <sz val="9"/>
      <color rgb="FF000000"/>
      <name val="Calibri"/>
      <family val="2"/>
      <scheme val="minor"/>
    </font>
    <font>
      <u/>
      <sz val="8"/>
      <color theme="10"/>
      <name val="Calibri"/>
      <family val="2"/>
      <scheme val="minor"/>
    </font>
    <font>
      <b/>
      <i/>
      <sz val="8"/>
      <color indexed="8"/>
      <name val="Calibri"/>
      <family val="2"/>
      <scheme val="minor"/>
    </font>
    <font>
      <sz val="8"/>
      <name val="Calibri"/>
      <family val="2"/>
      <scheme val="minor"/>
    </font>
    <font>
      <b/>
      <i/>
      <sz val="8"/>
      <name val="Calibri"/>
      <family val="2"/>
      <scheme val="minor"/>
    </font>
    <font>
      <sz val="8"/>
      <color indexed="8"/>
      <name val="Verdana"/>
      <family val="2"/>
    </font>
    <font>
      <b/>
      <sz val="8"/>
      <color theme="1"/>
      <name val="Calibri"/>
      <family val="2"/>
      <scheme val="minor"/>
    </font>
    <font>
      <sz val="8"/>
      <color theme="1"/>
      <name val="Calibri"/>
      <family val="2"/>
      <scheme val="minor"/>
    </font>
    <font>
      <b/>
      <sz val="8"/>
      <color rgb="FFFF0000"/>
      <name val="Calibri"/>
      <family val="2"/>
      <scheme val="minor"/>
    </font>
    <font>
      <b/>
      <sz val="8"/>
      <name val="Calibri"/>
      <family val="2"/>
      <scheme val="minor"/>
    </font>
    <font>
      <b/>
      <u/>
      <sz val="8"/>
      <name val="Calibri"/>
      <family val="2"/>
      <scheme val="minor"/>
    </font>
    <font>
      <sz val="8"/>
      <color rgb="FF006600"/>
      <name val="Calibri"/>
      <family val="2"/>
      <scheme val="minor"/>
    </font>
    <font>
      <b/>
      <sz val="8"/>
      <color indexed="8"/>
      <name val="Calibri"/>
      <family val="2"/>
      <scheme val="minor"/>
    </font>
    <font>
      <b/>
      <sz val="8"/>
      <color theme="0"/>
      <name val="Calibri"/>
      <family val="2"/>
      <scheme val="minor"/>
    </font>
    <font>
      <sz val="8"/>
      <color indexed="8"/>
      <name val="Calibri"/>
      <family val="2"/>
      <scheme val="minor"/>
    </font>
    <font>
      <b/>
      <sz val="7.5"/>
      <color theme="0"/>
      <name val="Calibri"/>
      <family val="2"/>
      <scheme val="minor"/>
    </font>
    <font>
      <b/>
      <sz val="7"/>
      <name val="Calibri"/>
      <family val="2"/>
      <scheme val="minor"/>
    </font>
    <font>
      <sz val="7"/>
      <name val="Calibri"/>
      <family val="2"/>
      <scheme val="minor"/>
    </font>
    <font>
      <b/>
      <sz val="7"/>
      <color theme="0" tint="-0.14999847407452621"/>
      <name val="Calibri"/>
      <family val="2"/>
      <scheme val="minor"/>
    </font>
    <font>
      <b/>
      <sz val="7.5"/>
      <name val="Calibri"/>
      <family val="2"/>
      <scheme val="minor"/>
    </font>
    <font>
      <sz val="7"/>
      <color theme="0" tint="-0.14999847407452621"/>
      <name val="Calibri"/>
      <family val="2"/>
      <scheme val="minor"/>
    </font>
    <font>
      <b/>
      <u/>
      <sz val="9"/>
      <name val="Calibri"/>
      <family val="2"/>
      <scheme val="minor"/>
    </font>
    <font>
      <b/>
      <sz val="9"/>
      <color rgb="FFFF0000"/>
      <name val="Calibri"/>
      <family val="2"/>
      <scheme val="minor"/>
    </font>
    <font>
      <b/>
      <u/>
      <sz val="9"/>
      <color rgb="FFFF0000"/>
      <name val="Calibri"/>
      <family val="2"/>
      <scheme val="minor"/>
    </font>
    <font>
      <i/>
      <sz val="8"/>
      <color theme="1"/>
      <name val="Calibri"/>
      <family val="2"/>
      <scheme val="minor"/>
    </font>
    <font>
      <b/>
      <sz val="8"/>
      <color indexed="81"/>
      <name val="Tahoma"/>
      <family val="2"/>
    </font>
    <font>
      <b/>
      <u/>
      <sz val="8"/>
      <color indexed="81"/>
      <name val="Tahoma"/>
      <family val="2"/>
    </font>
    <font>
      <sz val="8"/>
      <color indexed="81"/>
      <name val="Tahoma"/>
      <family val="2"/>
    </font>
    <font>
      <b/>
      <sz val="7.75"/>
      <name val="Calibri"/>
      <family val="2"/>
      <scheme val="minor"/>
    </font>
    <font>
      <b/>
      <u/>
      <sz val="8"/>
      <color rgb="FFFF0000"/>
      <name val="Calibri"/>
      <family val="2"/>
      <scheme val="minor"/>
    </font>
    <font>
      <b/>
      <sz val="7"/>
      <color theme="1"/>
      <name val="Calibri"/>
      <family val="2"/>
      <scheme val="minor"/>
    </font>
    <font>
      <sz val="9"/>
      <color rgb="FFFF0000"/>
      <name val="Calibri"/>
      <family val="2"/>
      <scheme val="minor"/>
    </font>
    <font>
      <sz val="9"/>
      <color indexed="81"/>
      <name val="Tahoma"/>
      <charset val="1"/>
    </font>
    <font>
      <sz val="9"/>
      <name val="Tahoma"/>
      <family val="2"/>
    </font>
    <font>
      <sz val="9"/>
      <color indexed="81"/>
      <name val="Tahoma"/>
      <family val="2"/>
    </font>
    <font>
      <b/>
      <sz val="6"/>
      <color indexed="81"/>
      <name val="Tahoma"/>
      <family val="2"/>
    </font>
    <font>
      <sz val="6"/>
      <color indexed="81"/>
      <name val="Tahoma"/>
      <family val="2"/>
    </font>
    <font>
      <b/>
      <sz val="8"/>
      <color indexed="10"/>
      <name val="Tahoma"/>
      <family val="2"/>
    </font>
    <font>
      <sz val="9"/>
      <color rgb="FFFF0000"/>
      <name val="Tahoma"/>
      <family val="2"/>
    </font>
    <font>
      <b/>
      <sz val="10"/>
      <color rgb="FFFF0000"/>
      <name val="Calibri"/>
      <family val="2"/>
      <scheme val="minor"/>
    </font>
  </fonts>
  <fills count="13">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rgb="FF7030A0"/>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1"/>
        <bgColor indexed="64"/>
      </patternFill>
    </fill>
  </fills>
  <borders count="47">
    <border>
      <left/>
      <right/>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ck">
        <color indexed="64"/>
      </top>
      <bottom/>
      <diagonal/>
    </border>
    <border>
      <left/>
      <right/>
      <top/>
      <bottom style="thick">
        <color indexed="64"/>
      </bottom>
      <diagonal/>
    </border>
    <border>
      <left style="medium">
        <color indexed="64"/>
      </left>
      <right/>
      <top/>
      <bottom style="thick">
        <color indexed="64"/>
      </bottom>
      <diagonal/>
    </border>
    <border>
      <left/>
      <right/>
      <top style="thick">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top style="thick">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ck">
        <color auto="1"/>
      </right>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ck">
        <color indexed="64"/>
      </top>
      <bottom/>
      <diagonal/>
    </border>
    <border>
      <left/>
      <right/>
      <top style="thin">
        <color theme="1" tint="0.499984740745262"/>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bottom/>
      <diagonal/>
    </border>
    <border>
      <left/>
      <right/>
      <top style="medium">
        <color indexed="64"/>
      </top>
      <bottom style="medium">
        <color indexed="64"/>
      </bottom>
      <diagonal/>
    </border>
    <border>
      <left/>
      <right style="medium">
        <color indexed="64"/>
      </right>
      <top style="thin">
        <color theme="1" tint="0.499984740745262"/>
      </top>
      <bottom/>
      <diagonal/>
    </border>
    <border>
      <left style="thin">
        <color theme="1" tint="0.499984740745262"/>
      </left>
      <right style="medium">
        <color indexed="64"/>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medium">
        <color indexed="64"/>
      </top>
      <bottom style="medium">
        <color indexed="64"/>
      </bottom>
      <diagonal/>
    </border>
    <border>
      <left style="medium">
        <color indexed="64"/>
      </left>
      <right/>
      <top style="thin">
        <color theme="1" tint="0.499984740745262"/>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theme="1" tint="0.499984740745262"/>
      </bottom>
      <diagonal/>
    </border>
    <border>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
      <left/>
      <right/>
      <top style="thin">
        <color theme="1" tint="0.34998626667073579"/>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327">
    <xf numFmtId="0" fontId="0" fillId="0" borderId="0" xfId="0"/>
    <xf numFmtId="0" fontId="2" fillId="0" borderId="0" xfId="0" applyFont="1" applyProtection="1"/>
    <xf numFmtId="0" fontId="2" fillId="0" borderId="2" xfId="0" applyFont="1" applyBorder="1" applyAlignment="1" applyProtection="1">
      <alignment horizontal="center"/>
    </xf>
    <xf numFmtId="0" fontId="2" fillId="0" borderId="0" xfId="0" applyFont="1" applyBorder="1" applyAlignment="1" applyProtection="1">
      <alignment horizontal="center"/>
    </xf>
    <xf numFmtId="0" fontId="2" fillId="0" borderId="0" xfId="0" applyFont="1" applyBorder="1" applyProtection="1"/>
    <xf numFmtId="0" fontId="6" fillId="0" borderId="0" xfId="0" applyFont="1" applyBorder="1" applyProtection="1"/>
    <xf numFmtId="0" fontId="2" fillId="0" borderId="0" xfId="0" applyFont="1" applyAlignment="1" applyProtection="1">
      <alignment horizontal="center"/>
    </xf>
    <xf numFmtId="0" fontId="6" fillId="0" borderId="0" xfId="0" applyFont="1" applyProtection="1"/>
    <xf numFmtId="0" fontId="2" fillId="0" borderId="22" xfId="0" applyFont="1" applyBorder="1" applyAlignment="1" applyProtection="1">
      <alignment horizontal="center"/>
    </xf>
    <xf numFmtId="0" fontId="2" fillId="0" borderId="0" xfId="0" applyFont="1" applyProtection="1"/>
    <xf numFmtId="0" fontId="2" fillId="0" borderId="0" xfId="0" applyFont="1" applyFill="1" applyProtection="1"/>
    <xf numFmtId="0" fontId="0" fillId="0" borderId="0" xfId="0" applyAlignment="1">
      <alignment vertical="center"/>
    </xf>
    <xf numFmtId="0" fontId="2" fillId="6" borderId="0" xfId="0" applyFont="1" applyFill="1" applyProtection="1"/>
    <xf numFmtId="0" fontId="4" fillId="6" borderId="0" xfId="0" applyFont="1" applyFill="1"/>
    <xf numFmtId="0" fontId="9" fillId="6" borderId="0" xfId="0" applyFont="1" applyFill="1"/>
    <xf numFmtId="0" fontId="7" fillId="6" borderId="0" xfId="0" applyFont="1" applyFill="1" applyAlignment="1">
      <alignment horizontal="left"/>
    </xf>
    <xf numFmtId="0" fontId="7" fillId="6" borderId="0" xfId="0" applyFont="1" applyFill="1"/>
    <xf numFmtId="0" fontId="5" fillId="6" borderId="0" xfId="0" applyFont="1" applyFill="1"/>
    <xf numFmtId="0" fontId="14" fillId="0" borderId="0" xfId="0" applyFont="1" applyFill="1" applyBorder="1" applyProtection="1"/>
    <xf numFmtId="0" fontId="14" fillId="0" borderId="0" xfId="0" applyFont="1" applyProtection="1"/>
    <xf numFmtId="0" fontId="15" fillId="4" borderId="27" xfId="0" applyFont="1" applyFill="1" applyBorder="1" applyAlignment="1" applyProtection="1">
      <alignment horizontal="left" indent="1"/>
    </xf>
    <xf numFmtId="0" fontId="15" fillId="4" borderId="31" xfId="0" applyFont="1" applyFill="1" applyBorder="1" applyAlignment="1" applyProtection="1">
      <alignment horizontal="left" indent="1"/>
    </xf>
    <xf numFmtId="0" fontId="15" fillId="4" borderId="0" xfId="0" applyFont="1" applyFill="1" applyBorder="1" applyAlignment="1" applyProtection="1">
      <alignment horizontal="left" indent="1"/>
    </xf>
    <xf numFmtId="0" fontId="14" fillId="4" borderId="0" xfId="0" applyFont="1" applyFill="1" applyBorder="1" applyProtection="1"/>
    <xf numFmtId="0" fontId="18" fillId="4" borderId="7" xfId="0" applyFont="1" applyFill="1" applyBorder="1" applyAlignment="1" applyProtection="1"/>
    <xf numFmtId="0" fontId="18" fillId="4" borderId="4" xfId="0" applyFont="1" applyFill="1" applyBorder="1" applyAlignment="1" applyProtection="1"/>
    <xf numFmtId="165" fontId="12" fillId="3" borderId="8" xfId="0" applyNumberFormat="1" applyFont="1" applyFill="1" applyBorder="1" applyAlignment="1" applyProtection="1">
      <alignment horizontal="left"/>
      <protection locked="0"/>
    </xf>
    <xf numFmtId="165" fontId="12" fillId="3" borderId="8" xfId="0" applyNumberFormat="1" applyFont="1" applyFill="1" applyBorder="1" applyAlignment="1" applyProtection="1"/>
    <xf numFmtId="0" fontId="18" fillId="3" borderId="24" xfId="0" applyFont="1" applyFill="1" applyBorder="1" applyAlignment="1" applyProtection="1">
      <alignment horizontal="left"/>
    </xf>
    <xf numFmtId="0" fontId="18" fillId="3" borderId="20" xfId="0" applyFont="1" applyFill="1" applyBorder="1" applyAlignment="1" applyProtection="1">
      <alignment horizontal="left"/>
    </xf>
    <xf numFmtId="0" fontId="18" fillId="4" borderId="2" xfId="0" applyFont="1" applyFill="1" applyBorder="1" applyProtection="1"/>
    <xf numFmtId="0" fontId="18" fillId="4" borderId="0" xfId="0" applyFont="1" applyFill="1" applyBorder="1" applyProtection="1"/>
    <xf numFmtId="0" fontId="12" fillId="4" borderId="0" xfId="0" applyFont="1" applyFill="1" applyBorder="1" applyProtection="1"/>
    <xf numFmtId="0" fontId="12" fillId="3" borderId="6" xfId="0" applyFont="1" applyFill="1" applyBorder="1" applyAlignment="1" applyProtection="1"/>
    <xf numFmtId="0" fontId="12" fillId="3" borderId="20" xfId="0" applyFont="1" applyFill="1" applyBorder="1" applyAlignment="1" applyProtection="1"/>
    <xf numFmtId="0" fontId="12" fillId="3" borderId="20" xfId="0" applyFont="1" applyFill="1" applyBorder="1" applyAlignment="1" applyProtection="1">
      <alignment horizontal="center"/>
    </xf>
    <xf numFmtId="49" fontId="12" fillId="3" borderId="1" xfId="0" applyNumberFormat="1" applyFont="1" applyFill="1" applyBorder="1" applyAlignment="1" applyProtection="1">
      <alignment horizontal="left"/>
    </xf>
    <xf numFmtId="0" fontId="12" fillId="3" borderId="10" xfId="0" applyFont="1" applyFill="1" applyBorder="1" applyAlignment="1" applyProtection="1"/>
    <xf numFmtId="0" fontId="12" fillId="3" borderId="23" xfId="0" applyFont="1" applyFill="1" applyBorder="1" applyAlignment="1" applyProtection="1">
      <alignment horizontal="center"/>
    </xf>
    <xf numFmtId="0" fontId="18" fillId="3" borderId="6" xfId="0" applyFont="1" applyFill="1" applyBorder="1" applyAlignment="1" applyProtection="1"/>
    <xf numFmtId="164" fontId="18" fillId="4" borderId="6" xfId="0" applyNumberFormat="1" applyFont="1" applyFill="1" applyBorder="1" applyAlignment="1" applyProtection="1">
      <alignment horizontal="center"/>
    </xf>
    <xf numFmtId="164" fontId="12" fillId="4" borderId="16" xfId="0" applyNumberFormat="1" applyFont="1" applyFill="1" applyBorder="1" applyProtection="1"/>
    <xf numFmtId="164" fontId="12" fillId="4" borderId="0" xfId="0" applyNumberFormat="1" applyFont="1" applyFill="1" applyBorder="1" applyAlignment="1" applyProtection="1"/>
    <xf numFmtId="164" fontId="12" fillId="4" borderId="1" xfId="0" applyNumberFormat="1" applyFont="1" applyFill="1" applyBorder="1" applyAlignment="1" applyProtection="1">
      <alignment horizontal="center"/>
    </xf>
    <xf numFmtId="10" fontId="12" fillId="4" borderId="16" xfId="0" applyNumberFormat="1" applyFont="1" applyFill="1" applyBorder="1" applyProtection="1"/>
    <xf numFmtId="0" fontId="12" fillId="4" borderId="2" xfId="0" applyFont="1" applyFill="1" applyBorder="1" applyProtection="1"/>
    <xf numFmtId="164" fontId="20" fillId="2" borderId="1" xfId="0" applyNumberFormat="1" applyFont="1" applyFill="1" applyBorder="1" applyAlignment="1" applyProtection="1">
      <alignment horizontal="center"/>
      <protection locked="0"/>
    </xf>
    <xf numFmtId="0" fontId="12" fillId="4" borderId="13" xfId="0" applyFont="1" applyFill="1" applyBorder="1" applyProtection="1"/>
    <xf numFmtId="164" fontId="18" fillId="4" borderId="1" xfId="0" applyNumberFormat="1" applyFont="1" applyFill="1" applyBorder="1" applyAlignment="1" applyProtection="1">
      <alignment horizontal="center"/>
    </xf>
    <xf numFmtId="49" fontId="12" fillId="4" borderId="0" xfId="0" applyNumberFormat="1" applyFont="1" applyFill="1" applyBorder="1" applyAlignment="1" applyProtection="1">
      <alignment vertical="center"/>
    </xf>
    <xf numFmtId="49" fontId="12" fillId="4" borderId="16" xfId="0" applyNumberFormat="1" applyFont="1" applyFill="1" applyBorder="1" applyAlignment="1" applyProtection="1">
      <alignment vertical="center"/>
    </xf>
    <xf numFmtId="0" fontId="12" fillId="4" borderId="13" xfId="0" applyFont="1" applyFill="1" applyBorder="1" applyAlignment="1" applyProtection="1"/>
    <xf numFmtId="0" fontId="18" fillId="4" borderId="0" xfId="0" applyFont="1" applyFill="1" applyBorder="1" applyAlignment="1" applyProtection="1">
      <alignment vertical="center" wrapText="1"/>
    </xf>
    <xf numFmtId="10" fontId="12" fillId="4" borderId="19" xfId="0" applyNumberFormat="1" applyFont="1" applyFill="1" applyBorder="1" applyAlignment="1" applyProtection="1">
      <alignment vertical="center"/>
    </xf>
    <xf numFmtId="164" fontId="12" fillId="4" borderId="17" xfId="0" applyNumberFormat="1" applyFont="1" applyFill="1" applyBorder="1" applyAlignment="1" applyProtection="1">
      <alignment vertical="center"/>
    </xf>
    <xf numFmtId="0" fontId="12" fillId="0" borderId="2" xfId="0" applyFont="1" applyBorder="1" applyAlignment="1" applyProtection="1">
      <alignment horizontal="center"/>
    </xf>
    <xf numFmtId="0" fontId="12" fillId="0" borderId="0" xfId="0" applyFont="1" applyBorder="1" applyProtection="1"/>
    <xf numFmtId="164" fontId="23" fillId="8" borderId="28" xfId="0" applyNumberFormat="1" applyFont="1" applyFill="1" applyBorder="1" applyAlignment="1" applyProtection="1">
      <alignment horizontal="center"/>
      <protection locked="0"/>
    </xf>
    <xf numFmtId="0" fontId="15" fillId="4" borderId="16" xfId="0" applyFont="1" applyFill="1" applyBorder="1" applyAlignment="1" applyProtection="1">
      <alignment horizontal="center"/>
    </xf>
    <xf numFmtId="0" fontId="15" fillId="8" borderId="33" xfId="0" applyFont="1" applyFill="1" applyBorder="1" applyAlignment="1" applyProtection="1">
      <alignment horizontal="center"/>
      <protection locked="0"/>
    </xf>
    <xf numFmtId="0" fontId="15" fillId="8" borderId="32" xfId="0" applyFont="1" applyFill="1" applyBorder="1" applyAlignment="1" applyProtection="1">
      <alignment horizontal="center"/>
      <protection locked="0"/>
    </xf>
    <xf numFmtId="0" fontId="21" fillId="4" borderId="0" xfId="0" applyFont="1" applyFill="1" applyBorder="1" applyAlignment="1" applyProtection="1">
      <alignment horizontal="center" vertical="top"/>
    </xf>
    <xf numFmtId="0" fontId="21" fillId="4" borderId="16" xfId="0" applyFont="1" applyFill="1" applyBorder="1" applyAlignment="1" applyProtection="1">
      <alignment horizontal="center" vertical="top"/>
    </xf>
    <xf numFmtId="49" fontId="18" fillId="4" borderId="2" xfId="0" applyNumberFormat="1" applyFont="1" applyFill="1" applyBorder="1" applyAlignment="1" applyProtection="1">
      <alignment horizontal="left"/>
    </xf>
    <xf numFmtId="0" fontId="18" fillId="4" borderId="0" xfId="0" applyFont="1" applyFill="1" applyBorder="1" applyAlignment="1" applyProtection="1">
      <alignment wrapText="1"/>
    </xf>
    <xf numFmtId="49" fontId="12" fillId="0" borderId="0" xfId="0" applyNumberFormat="1" applyFont="1" applyFill="1" applyBorder="1" applyAlignment="1" applyProtection="1">
      <alignment horizontal="left"/>
    </xf>
    <xf numFmtId="0" fontId="12" fillId="0" borderId="0" xfId="0" applyFont="1" applyFill="1" applyBorder="1" applyAlignment="1" applyProtection="1">
      <alignment horizontal="center" wrapText="1"/>
    </xf>
    <xf numFmtId="0" fontId="12" fillId="0" borderId="16" xfId="0" applyFont="1" applyFill="1" applyBorder="1" applyAlignment="1" applyProtection="1">
      <alignment horizontal="center" wrapText="1"/>
    </xf>
    <xf numFmtId="0" fontId="19" fillId="0" borderId="2" xfId="0" applyFont="1" applyBorder="1" applyAlignment="1" applyProtection="1">
      <alignment horizontal="center"/>
    </xf>
    <xf numFmtId="0" fontId="19" fillId="0" borderId="0" xfId="0" applyFont="1" applyBorder="1" applyAlignment="1" applyProtection="1">
      <alignment horizontal="center"/>
    </xf>
    <xf numFmtId="0" fontId="12" fillId="3" borderId="19" xfId="0" applyFont="1" applyFill="1" applyBorder="1" applyAlignment="1" applyProtection="1">
      <alignment horizontal="center"/>
      <protection locked="0"/>
    </xf>
    <xf numFmtId="0" fontId="18" fillId="0" borderId="0" xfId="0" applyNumberFormat="1" applyFont="1" applyFill="1" applyBorder="1" applyAlignment="1" applyProtection="1">
      <alignment horizontal="left" vertical="top" wrapText="1"/>
    </xf>
    <xf numFmtId="0" fontId="18" fillId="0" borderId="0" xfId="0" applyNumberFormat="1" applyFont="1" applyFill="1" applyBorder="1" applyAlignment="1" applyProtection="1">
      <alignment horizontal="left" vertical="top"/>
    </xf>
    <xf numFmtId="0" fontId="18" fillId="0" borderId="16" xfId="0" applyNumberFormat="1" applyFont="1" applyFill="1" applyBorder="1" applyAlignment="1" applyProtection="1">
      <alignment horizontal="left" vertical="top" wrapText="1"/>
    </xf>
    <xf numFmtId="0" fontId="12" fillId="0" borderId="0" xfId="0" applyFont="1" applyBorder="1" applyAlignment="1" applyProtection="1">
      <alignment horizontal="center"/>
    </xf>
    <xf numFmtId="0" fontId="21" fillId="0" borderId="0" xfId="0" applyFont="1" applyBorder="1" applyProtection="1"/>
    <xf numFmtId="0" fontId="19" fillId="0" borderId="3" xfId="0" applyFont="1" applyBorder="1" applyAlignment="1" applyProtection="1">
      <alignment horizontal="left"/>
    </xf>
    <xf numFmtId="0" fontId="16" fillId="0" borderId="5" xfId="0" applyFont="1" applyBorder="1" applyAlignment="1" applyProtection="1">
      <alignment horizontal="center"/>
    </xf>
    <xf numFmtId="0" fontId="16" fillId="0" borderId="5" xfId="0" applyFont="1" applyBorder="1" applyAlignment="1" applyProtection="1"/>
    <xf numFmtId="16" fontId="18" fillId="9" borderId="2" xfId="0" applyNumberFormat="1" applyFont="1" applyFill="1" applyBorder="1" applyAlignment="1" applyProtection="1">
      <alignment horizontal="left"/>
    </xf>
    <xf numFmtId="0" fontId="12" fillId="9" borderId="0" xfId="0" applyFont="1" applyFill="1" applyBorder="1" applyAlignment="1" applyProtection="1">
      <alignment horizontal="left"/>
    </xf>
    <xf numFmtId="0" fontId="18" fillId="9" borderId="2" xfId="0" applyFont="1" applyFill="1" applyBorder="1" applyAlignment="1" applyProtection="1">
      <alignment horizontal="left"/>
    </xf>
    <xf numFmtId="0" fontId="18" fillId="9" borderId="2" xfId="0" applyFont="1" applyFill="1" applyBorder="1" applyAlignment="1" applyProtection="1"/>
    <xf numFmtId="0" fontId="12" fillId="9" borderId="0" xfId="0" applyFont="1" applyFill="1" applyBorder="1" applyAlignment="1" applyProtection="1"/>
    <xf numFmtId="0" fontId="12" fillId="9" borderId="2" xfId="0" applyFont="1" applyFill="1" applyBorder="1" applyAlignment="1" applyProtection="1">
      <alignment horizontal="center"/>
    </xf>
    <xf numFmtId="0" fontId="17" fillId="9" borderId="25" xfId="0" quotePrefix="1" applyFont="1" applyFill="1" applyBorder="1" applyAlignment="1" applyProtection="1">
      <alignment horizontal="center"/>
    </xf>
    <xf numFmtId="0" fontId="18" fillId="9" borderId="0" xfId="0" applyFont="1" applyFill="1" applyBorder="1" applyAlignment="1" applyProtection="1">
      <alignment horizontal="left"/>
    </xf>
    <xf numFmtId="0" fontId="12" fillId="9" borderId="16" xfId="0" applyFont="1" applyFill="1" applyBorder="1" applyAlignment="1" applyProtection="1">
      <alignment horizontal="left"/>
    </xf>
    <xf numFmtId="0" fontId="17" fillId="9" borderId="9" xfId="0" quotePrefix="1" applyFont="1" applyFill="1" applyBorder="1" applyAlignment="1" applyProtection="1">
      <alignment horizontal="center"/>
    </xf>
    <xf numFmtId="0" fontId="12" fillId="10" borderId="2" xfId="0" applyFont="1" applyFill="1" applyBorder="1" applyAlignment="1" applyProtection="1">
      <alignment horizontal="center"/>
    </xf>
    <xf numFmtId="0" fontId="17" fillId="10" borderId="25" xfId="0" quotePrefix="1" applyFont="1" applyFill="1" applyBorder="1" applyAlignment="1" applyProtection="1">
      <alignment horizontal="center"/>
    </xf>
    <xf numFmtId="0" fontId="18" fillId="10" borderId="2" xfId="0" applyFont="1" applyFill="1" applyBorder="1" applyAlignment="1" applyProtection="1">
      <alignment horizontal="left"/>
    </xf>
    <xf numFmtId="0" fontId="18" fillId="10" borderId="0" xfId="0" applyFont="1" applyFill="1" applyBorder="1" applyAlignment="1" applyProtection="1">
      <alignment horizontal="left"/>
    </xf>
    <xf numFmtId="0" fontId="12" fillId="10" borderId="0" xfId="0" applyFont="1" applyFill="1" applyBorder="1" applyAlignment="1" applyProtection="1">
      <alignment horizontal="left"/>
    </xf>
    <xf numFmtId="0" fontId="12" fillId="10" borderId="16" xfId="0" applyFont="1" applyFill="1" applyBorder="1" applyAlignment="1" applyProtection="1">
      <alignment horizontal="left"/>
    </xf>
    <xf numFmtId="0" fontId="17" fillId="10" borderId="9" xfId="0" quotePrefix="1" applyFont="1" applyFill="1" applyBorder="1" applyAlignment="1" applyProtection="1">
      <alignment horizontal="center"/>
    </xf>
    <xf numFmtId="0" fontId="12" fillId="10" borderId="0" xfId="0" applyFont="1" applyFill="1" applyBorder="1" applyProtection="1"/>
    <xf numFmtId="0" fontId="18" fillId="11" borderId="2" xfId="0" applyFont="1" applyFill="1" applyBorder="1" applyAlignment="1" applyProtection="1"/>
    <xf numFmtId="0" fontId="12" fillId="11" borderId="0" xfId="0" applyFont="1" applyFill="1" applyBorder="1" applyAlignment="1" applyProtection="1"/>
    <xf numFmtId="0" fontId="12" fillId="11" borderId="2" xfId="0" applyFont="1" applyFill="1" applyBorder="1" applyAlignment="1" applyProtection="1">
      <alignment horizontal="center"/>
    </xf>
    <xf numFmtId="0" fontId="17" fillId="11" borderId="9" xfId="0" quotePrefix="1" applyFont="1" applyFill="1" applyBorder="1" applyAlignment="1" applyProtection="1">
      <alignment horizontal="center"/>
    </xf>
    <xf numFmtId="0" fontId="18" fillId="11" borderId="0" xfId="0" applyFont="1" applyFill="1" applyBorder="1" applyAlignment="1" applyProtection="1">
      <alignment horizontal="left"/>
    </xf>
    <xf numFmtId="0" fontId="12" fillId="11" borderId="0" xfId="0" applyFont="1" applyFill="1" applyBorder="1" applyProtection="1"/>
    <xf numFmtId="0" fontId="12" fillId="11" borderId="16" xfId="0" applyFont="1" applyFill="1" applyBorder="1" applyAlignment="1" applyProtection="1">
      <alignment horizontal="center"/>
    </xf>
    <xf numFmtId="16" fontId="18" fillId="10" borderId="2" xfId="0" applyNumberFormat="1" applyFont="1" applyFill="1" applyBorder="1" applyAlignment="1" applyProtection="1"/>
    <xf numFmtId="0" fontId="18" fillId="4" borderId="12" xfId="0" applyFont="1" applyFill="1" applyBorder="1" applyAlignment="1" applyProtection="1"/>
    <xf numFmtId="0" fontId="18" fillId="4" borderId="37" xfId="0" applyFont="1" applyFill="1" applyBorder="1" applyAlignment="1" applyProtection="1">
      <alignment horizontal="right"/>
    </xf>
    <xf numFmtId="0" fontId="18" fillId="4" borderId="10" xfId="0" applyFont="1" applyFill="1" applyBorder="1" applyAlignment="1" applyProtection="1">
      <alignment horizontal="right"/>
    </xf>
    <xf numFmtId="14" fontId="12" fillId="3" borderId="19" xfId="0" applyNumberFormat="1" applyFont="1" applyFill="1" applyBorder="1" applyAlignment="1" applyProtection="1">
      <alignment horizontal="center" wrapText="1"/>
      <protection locked="0"/>
    </xf>
    <xf numFmtId="14" fontId="12" fillId="3" borderId="19" xfId="0" applyNumberFormat="1" applyFont="1" applyFill="1" applyBorder="1" applyAlignment="1" applyProtection="1">
      <alignment horizontal="center"/>
      <protection locked="0"/>
    </xf>
    <xf numFmtId="164" fontId="20" fillId="9" borderId="6" xfId="0" applyNumberFormat="1" applyFont="1" applyFill="1" applyBorder="1" applyAlignment="1" applyProtection="1">
      <alignment horizontal="center" wrapText="1"/>
      <protection locked="0"/>
    </xf>
    <xf numFmtId="164" fontId="20" fillId="11" borderId="14" xfId="0" applyNumberFormat="1" applyFont="1" applyFill="1" applyBorder="1" applyAlignment="1" applyProtection="1">
      <alignment horizontal="center"/>
      <protection locked="0"/>
    </xf>
    <xf numFmtId="164" fontId="20" fillId="9" borderId="6" xfId="0" applyNumberFormat="1" applyFont="1" applyFill="1" applyBorder="1" applyAlignment="1" applyProtection="1">
      <alignment horizontal="center"/>
      <protection locked="0"/>
    </xf>
    <xf numFmtId="164" fontId="20" fillId="11" borderId="1" xfId="0" applyNumberFormat="1" applyFont="1" applyFill="1" applyBorder="1" applyAlignment="1" applyProtection="1">
      <alignment horizontal="center"/>
      <protection locked="0"/>
    </xf>
    <xf numFmtId="164" fontId="20" fillId="9" borderId="1" xfId="0" applyNumberFormat="1" applyFont="1" applyFill="1" applyBorder="1" applyAlignment="1" applyProtection="1">
      <alignment horizontal="center"/>
      <protection locked="0"/>
    </xf>
    <xf numFmtId="0" fontId="26" fillId="4" borderId="0" xfId="0" applyFont="1" applyFill="1" applyBorder="1" applyAlignment="1" applyProtection="1">
      <alignment horizontal="right"/>
    </xf>
    <xf numFmtId="0" fontId="25" fillId="5" borderId="0" xfId="0" applyFont="1" applyFill="1" applyBorder="1" applyAlignment="1" applyProtection="1"/>
    <xf numFmtId="10" fontId="26" fillId="4" borderId="16" xfId="0" applyNumberFormat="1" applyFont="1" applyFill="1" applyBorder="1" applyProtection="1"/>
    <xf numFmtId="164" fontId="26" fillId="4" borderId="16" xfId="0" applyNumberFormat="1" applyFont="1" applyFill="1" applyBorder="1" applyProtection="1"/>
    <xf numFmtId="10" fontId="26" fillId="4" borderId="19" xfId="0" applyNumberFormat="1" applyFont="1" applyFill="1" applyBorder="1" applyProtection="1"/>
    <xf numFmtId="164" fontId="26" fillId="4" borderId="19" xfId="0" applyNumberFormat="1" applyFont="1" applyFill="1" applyBorder="1" applyProtection="1"/>
    <xf numFmtId="164" fontId="25" fillId="4" borderId="19" xfId="0" applyNumberFormat="1" applyFont="1" applyFill="1" applyBorder="1" applyProtection="1"/>
    <xf numFmtId="164" fontId="26" fillId="4" borderId="23" xfId="0" applyNumberFormat="1" applyFont="1" applyFill="1" applyBorder="1" applyProtection="1"/>
    <xf numFmtId="164" fontId="27" fillId="4" borderId="0" xfId="0" applyNumberFormat="1" applyFont="1" applyFill="1" applyBorder="1" applyAlignment="1" applyProtection="1">
      <alignment horizontal="right"/>
    </xf>
    <xf numFmtId="164" fontId="10" fillId="4" borderId="0" xfId="1" applyNumberFormat="1" applyFont="1" applyFill="1" applyBorder="1" applyAlignment="1" applyProtection="1"/>
    <xf numFmtId="0" fontId="0" fillId="0" borderId="0" xfId="0" applyFill="1" applyAlignment="1">
      <alignment vertical="center"/>
    </xf>
    <xf numFmtId="49" fontId="2" fillId="0" borderId="0" xfId="0" applyNumberFormat="1" applyFont="1" applyFill="1" applyProtection="1"/>
    <xf numFmtId="10" fontId="29" fillId="4" borderId="26" xfId="0" applyNumberFormat="1" applyFont="1" applyFill="1" applyBorder="1" applyProtection="1"/>
    <xf numFmtId="164" fontId="29" fillId="4" borderId="16" xfId="0" applyNumberFormat="1" applyFont="1" applyFill="1" applyBorder="1" applyProtection="1"/>
    <xf numFmtId="0" fontId="3" fillId="4" borderId="2"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15" fillId="4" borderId="0" xfId="0" applyFont="1" applyFill="1" applyBorder="1" applyAlignment="1" applyProtection="1">
      <alignment horizontal="right"/>
    </xf>
    <xf numFmtId="49" fontId="12" fillId="3" borderId="10" xfId="0" applyNumberFormat="1" applyFont="1" applyFill="1" applyBorder="1" applyAlignment="1" applyProtection="1">
      <alignment horizontal="left"/>
      <protection locked="0"/>
    </xf>
    <xf numFmtId="0" fontId="2" fillId="10" borderId="2" xfId="0" applyFont="1" applyFill="1" applyBorder="1" applyAlignment="1" applyProtection="1">
      <alignment horizontal="center"/>
    </xf>
    <xf numFmtId="0" fontId="13" fillId="10" borderId="0" xfId="0" quotePrefix="1" applyFont="1" applyFill="1" applyBorder="1" applyAlignment="1" applyProtection="1"/>
    <xf numFmtId="0" fontId="2" fillId="10" borderId="0" xfId="0" applyFont="1" applyFill="1" applyBorder="1" applyProtection="1"/>
    <xf numFmtId="0" fontId="2" fillId="10" borderId="16" xfId="0" applyFont="1" applyFill="1" applyBorder="1" applyAlignment="1" applyProtection="1">
      <alignment horizontal="center"/>
    </xf>
    <xf numFmtId="10" fontId="26" fillId="4" borderId="26" xfId="0" applyNumberFormat="1" applyFont="1" applyFill="1" applyBorder="1" applyProtection="1"/>
    <xf numFmtId="0" fontId="15" fillId="4" borderId="35" xfId="0" applyFont="1" applyFill="1" applyBorder="1" applyAlignment="1" applyProtection="1">
      <alignment horizontal="center"/>
    </xf>
    <xf numFmtId="164" fontId="23" fillId="0" borderId="28" xfId="0" applyNumberFormat="1" applyFont="1" applyFill="1" applyBorder="1" applyAlignment="1" applyProtection="1">
      <alignment horizontal="center"/>
      <protection locked="0"/>
    </xf>
    <xf numFmtId="16" fontId="18" fillId="4" borderId="2" xfId="0" applyNumberFormat="1" applyFont="1" applyFill="1" applyBorder="1" applyAlignment="1" applyProtection="1">
      <alignment horizontal="left" wrapText="1"/>
    </xf>
    <xf numFmtId="16" fontId="18" fillId="4" borderId="0" xfId="0" applyNumberFormat="1" applyFont="1" applyFill="1" applyBorder="1" applyAlignment="1" applyProtection="1">
      <alignment horizontal="left" wrapText="1"/>
    </xf>
    <xf numFmtId="164" fontId="20" fillId="4" borderId="4" xfId="0" applyNumberFormat="1" applyFont="1" applyFill="1" applyBorder="1" applyAlignment="1" applyProtection="1">
      <alignment horizontal="center"/>
      <protection locked="0"/>
    </xf>
    <xf numFmtId="0" fontId="15" fillId="4" borderId="0" xfId="0" applyFont="1" applyFill="1" applyBorder="1" applyAlignment="1" applyProtection="1">
      <alignment horizontal="right" wrapText="1"/>
    </xf>
    <xf numFmtId="164" fontId="20" fillId="11" borderId="1" xfId="0" applyNumberFormat="1" applyFont="1" applyFill="1" applyBorder="1" applyAlignment="1" applyProtection="1">
      <alignment horizontal="center" wrapText="1"/>
      <protection locked="0"/>
    </xf>
    <xf numFmtId="0" fontId="25" fillId="5" borderId="0" xfId="0" applyFont="1" applyFill="1" applyBorder="1" applyAlignment="1" applyProtection="1">
      <alignment horizontal="left"/>
    </xf>
    <xf numFmtId="164" fontId="25" fillId="5" borderId="16" xfId="0" applyNumberFormat="1" applyFont="1" applyFill="1" applyBorder="1" applyAlignment="1" applyProtection="1"/>
    <xf numFmtId="165" fontId="12" fillId="3" borderId="12" xfId="0" applyNumberFormat="1" applyFont="1" applyFill="1" applyBorder="1" applyAlignment="1" applyProtection="1">
      <alignment horizontal="left"/>
      <protection locked="0"/>
    </xf>
    <xf numFmtId="0" fontId="18" fillId="3" borderId="12" xfId="0" applyFont="1" applyFill="1" applyBorder="1" applyAlignment="1" applyProtection="1">
      <alignment vertical="top" wrapText="1"/>
    </xf>
    <xf numFmtId="165" fontId="12" fillId="3" borderId="12" xfId="0" applyNumberFormat="1" applyFont="1" applyFill="1" applyBorder="1" applyAlignment="1" applyProtection="1">
      <alignment horizontal="left"/>
    </xf>
    <xf numFmtId="165" fontId="12" fillId="3" borderId="17" xfId="0" applyNumberFormat="1" applyFont="1" applyFill="1" applyBorder="1" applyAlignment="1" applyProtection="1">
      <alignment horizontal="left"/>
    </xf>
    <xf numFmtId="0" fontId="18" fillId="3" borderId="6" xfId="0" applyFont="1" applyFill="1" applyBorder="1" applyAlignment="1" applyProtection="1">
      <alignment vertical="top" wrapText="1"/>
    </xf>
    <xf numFmtId="0" fontId="17" fillId="10" borderId="9" xfId="0" quotePrefix="1" applyFont="1" applyFill="1" applyBorder="1" applyAlignment="1" applyProtection="1">
      <alignment horizontal="center" vertical="center"/>
    </xf>
    <xf numFmtId="164" fontId="16" fillId="8" borderId="28" xfId="0" applyNumberFormat="1" applyFont="1" applyFill="1" applyBorder="1" applyAlignment="1" applyProtection="1">
      <alignment horizontal="center"/>
      <protection locked="0"/>
    </xf>
    <xf numFmtId="0" fontId="19" fillId="10" borderId="0" xfId="0" applyFont="1" applyFill="1" applyBorder="1" applyAlignment="1" applyProtection="1">
      <alignment horizontal="center"/>
    </xf>
    <xf numFmtId="0" fontId="19" fillId="10" borderId="16" xfId="0" applyFont="1" applyFill="1" applyBorder="1" applyAlignment="1" applyProtection="1">
      <alignment horizontal="center"/>
    </xf>
    <xf numFmtId="0" fontId="19" fillId="9" borderId="0" xfId="0" applyFont="1" applyFill="1" applyBorder="1" applyAlignment="1" applyProtection="1">
      <alignment horizontal="center"/>
    </xf>
    <xf numFmtId="0" fontId="19" fillId="9" borderId="16" xfId="0" applyFont="1" applyFill="1" applyBorder="1" applyAlignment="1" applyProtection="1">
      <alignment horizontal="center"/>
    </xf>
    <xf numFmtId="0" fontId="17" fillId="9" borderId="0" xfId="0" quotePrefix="1" applyFont="1" applyFill="1" applyBorder="1" applyAlignment="1" applyProtection="1">
      <alignment horizontal="center"/>
    </xf>
    <xf numFmtId="0" fontId="17" fillId="9" borderId="4" xfId="0" quotePrefix="1" applyFont="1" applyFill="1" applyBorder="1" applyAlignment="1" applyProtection="1">
      <alignment horizontal="center"/>
    </xf>
    <xf numFmtId="164" fontId="16" fillId="12" borderId="28" xfId="0" applyNumberFormat="1" applyFont="1" applyFill="1" applyBorder="1" applyAlignment="1" applyProtection="1">
      <alignment horizontal="center"/>
      <protection locked="0"/>
    </xf>
    <xf numFmtId="0" fontId="9" fillId="6" borderId="0" xfId="0" applyFont="1" applyFill="1" applyAlignment="1">
      <alignment horizontal="left"/>
    </xf>
    <xf numFmtId="0" fontId="4" fillId="6" borderId="0" xfId="0" applyFont="1" applyFill="1" applyAlignment="1">
      <alignment horizontal="left"/>
    </xf>
    <xf numFmtId="0" fontId="37" fillId="4" borderId="2" xfId="0" applyFont="1" applyFill="1" applyBorder="1" applyProtection="1"/>
    <xf numFmtId="0" fontId="5" fillId="0" borderId="0" xfId="0" applyFont="1" applyFill="1" applyAlignment="1">
      <alignment vertical="center"/>
    </xf>
    <xf numFmtId="0" fontId="12" fillId="0" borderId="0" xfId="0" applyFont="1" applyProtection="1"/>
    <xf numFmtId="2" fontId="23" fillId="8" borderId="28" xfId="0" applyNumberFormat="1" applyFont="1" applyFill="1" applyBorder="1" applyAlignment="1" applyProtection="1">
      <alignment horizontal="center"/>
    </xf>
    <xf numFmtId="0" fontId="19" fillId="11" borderId="0" xfId="0" applyFont="1" applyFill="1" applyBorder="1" applyAlignment="1" applyProtection="1">
      <alignment horizontal="center"/>
    </xf>
    <xf numFmtId="164" fontId="16" fillId="0" borderId="28" xfId="0" applyNumberFormat="1" applyFont="1" applyFill="1" applyBorder="1" applyAlignment="1" applyProtection="1">
      <alignment horizontal="right"/>
    </xf>
    <xf numFmtId="0" fontId="39" fillId="4" borderId="41" xfId="0" applyFont="1" applyFill="1" applyBorder="1" applyAlignment="1" applyProtection="1">
      <alignment horizontal="center" wrapText="1"/>
    </xf>
    <xf numFmtId="0" fontId="18" fillId="10" borderId="16" xfId="0" applyFont="1" applyFill="1" applyBorder="1" applyAlignment="1" applyProtection="1">
      <alignment horizontal="left" wrapText="1"/>
    </xf>
    <xf numFmtId="0" fontId="18" fillId="4" borderId="0" xfId="0" applyFont="1" applyFill="1" applyBorder="1" applyAlignment="1" applyProtection="1">
      <alignment horizontal="right"/>
    </xf>
    <xf numFmtId="0" fontId="12" fillId="4" borderId="0" xfId="0" applyFont="1" applyFill="1" applyBorder="1" applyAlignment="1" applyProtection="1">
      <alignment horizontal="right"/>
    </xf>
    <xf numFmtId="0" fontId="25" fillId="4" borderId="0" xfId="0" applyFont="1" applyFill="1" applyBorder="1" applyAlignment="1" applyProtection="1">
      <alignment horizontal="right"/>
    </xf>
    <xf numFmtId="0" fontId="18" fillId="10" borderId="0" xfId="0" applyFont="1" applyFill="1" applyBorder="1" applyAlignment="1" applyProtection="1">
      <alignment horizontal="left" wrapText="1"/>
    </xf>
    <xf numFmtId="0" fontId="18" fillId="9" borderId="0" xfId="0" applyFont="1" applyFill="1" applyBorder="1" applyAlignment="1" applyProtection="1">
      <alignment horizontal="left" wrapText="1"/>
    </xf>
    <xf numFmtId="0" fontId="18" fillId="9" borderId="16" xfId="0" applyFont="1" applyFill="1" applyBorder="1" applyAlignment="1" applyProtection="1">
      <alignment horizontal="left" wrapText="1"/>
    </xf>
    <xf numFmtId="0" fontId="15" fillId="4" borderId="2" xfId="0" applyFont="1" applyFill="1" applyBorder="1" applyAlignment="1" applyProtection="1">
      <alignment horizontal="center"/>
    </xf>
    <xf numFmtId="0" fontId="15" fillId="4" borderId="0" xfId="0" applyFont="1" applyFill="1" applyBorder="1" applyAlignment="1" applyProtection="1">
      <alignment horizontal="center"/>
    </xf>
    <xf numFmtId="0" fontId="15" fillId="4" borderId="41" xfId="0" applyFont="1" applyFill="1" applyBorder="1" applyAlignment="1" applyProtection="1">
      <alignment horizontal="center"/>
    </xf>
    <xf numFmtId="0" fontId="18" fillId="0" borderId="2" xfId="0" applyFont="1" applyBorder="1" applyAlignment="1" applyProtection="1">
      <alignment horizontal="right"/>
    </xf>
    <xf numFmtId="0" fontId="2" fillId="0" borderId="7" xfId="0" applyFont="1" applyBorder="1" applyAlignment="1" applyProtection="1">
      <alignment horizontal="center"/>
    </xf>
    <xf numFmtId="0" fontId="2" fillId="0" borderId="4" xfId="0" applyFont="1" applyBorder="1" applyAlignment="1" applyProtection="1">
      <alignment horizontal="center"/>
    </xf>
    <xf numFmtId="49" fontId="12" fillId="3" borderId="1" xfId="0" applyNumberFormat="1" applyFont="1" applyFill="1" applyBorder="1" applyAlignment="1" applyProtection="1">
      <alignment horizontal="left"/>
      <protection locked="0"/>
    </xf>
    <xf numFmtId="49" fontId="12" fillId="3" borderId="6" xfId="0" applyNumberFormat="1" applyFont="1" applyFill="1" applyBorder="1" applyAlignment="1" applyProtection="1">
      <alignment horizontal="left"/>
      <protection locked="0"/>
    </xf>
    <xf numFmtId="0" fontId="18" fillId="4" borderId="2" xfId="0" applyFont="1" applyFill="1" applyBorder="1" applyAlignment="1" applyProtection="1"/>
    <xf numFmtId="0" fontId="18" fillId="4" borderId="0" xfId="0" applyFont="1" applyFill="1" applyBorder="1" applyAlignment="1" applyProtection="1"/>
    <xf numFmtId="49" fontId="12" fillId="3" borderId="6" xfId="0" applyNumberFormat="1" applyFont="1" applyFill="1" applyBorder="1" applyAlignment="1" applyProtection="1">
      <alignment horizontal="left"/>
    </xf>
    <xf numFmtId="49" fontId="12" fillId="3" borderId="20" xfId="0" applyNumberFormat="1" applyFont="1" applyFill="1" applyBorder="1" applyAlignment="1" applyProtection="1">
      <alignment horizontal="left"/>
    </xf>
    <xf numFmtId="164" fontId="20" fillId="10" borderId="0" xfId="0" applyNumberFormat="1" applyFont="1" applyFill="1" applyBorder="1" applyAlignment="1" applyProtection="1">
      <alignment horizontal="center"/>
      <protection locked="0"/>
    </xf>
    <xf numFmtId="14" fontId="33" fillId="0" borderId="21" xfId="0" applyNumberFormat="1" applyFont="1" applyBorder="1" applyAlignment="1" applyProtection="1">
      <alignment horizontal="right"/>
    </xf>
    <xf numFmtId="166" fontId="2" fillId="0" borderId="0" xfId="0" applyNumberFormat="1" applyFont="1" applyProtection="1"/>
    <xf numFmtId="0" fontId="15" fillId="3" borderId="33" xfId="0" applyFont="1" applyFill="1" applyBorder="1" applyAlignment="1" applyProtection="1">
      <alignment horizontal="center" wrapText="1"/>
      <protection locked="0"/>
    </xf>
    <xf numFmtId="0" fontId="18" fillId="10" borderId="0" xfId="0" applyFont="1" applyFill="1" applyBorder="1" applyAlignment="1" applyProtection="1">
      <alignment horizontal="left" wrapText="1"/>
    </xf>
    <xf numFmtId="0" fontId="18" fillId="9" borderId="0" xfId="0" applyFont="1" applyFill="1" applyBorder="1" applyAlignment="1" applyProtection="1">
      <alignment horizontal="left" wrapText="1"/>
    </xf>
    <xf numFmtId="0" fontId="18" fillId="9" borderId="16" xfId="0" applyFont="1" applyFill="1" applyBorder="1" applyAlignment="1" applyProtection="1">
      <alignment horizontal="left" wrapText="1"/>
    </xf>
    <xf numFmtId="0" fontId="18" fillId="10" borderId="16" xfId="0" applyFont="1" applyFill="1" applyBorder="1" applyAlignment="1" applyProtection="1">
      <alignment horizontal="left" wrapText="1"/>
    </xf>
    <xf numFmtId="0" fontId="42" fillId="0" borderId="0" xfId="0" applyFont="1" applyProtection="1"/>
    <xf numFmtId="0" fontId="16" fillId="4" borderId="0" xfId="0" applyFont="1" applyFill="1" applyBorder="1" applyProtection="1"/>
    <xf numFmtId="0" fontId="17" fillId="4" borderId="2" xfId="0" applyFont="1" applyFill="1" applyBorder="1" applyProtection="1"/>
    <xf numFmtId="0" fontId="48" fillId="4" borderId="0" xfId="0" applyFont="1" applyFill="1" applyBorder="1" applyAlignment="1" applyProtection="1">
      <alignment horizontal="left" indent="1"/>
    </xf>
    <xf numFmtId="0" fontId="48" fillId="4" borderId="0" xfId="0" applyFont="1" applyFill="1" applyBorder="1" applyAlignment="1" applyProtection="1">
      <alignment horizontal="center" vertical="center"/>
    </xf>
    <xf numFmtId="0" fontId="48" fillId="4" borderId="12" xfId="0" applyFont="1" applyFill="1" applyBorder="1" applyAlignment="1" applyProtection="1">
      <alignment horizontal="center" vertical="center"/>
    </xf>
    <xf numFmtId="49" fontId="20" fillId="3" borderId="12" xfId="0" applyNumberFormat="1" applyFont="1" applyFill="1" applyBorder="1" applyAlignment="1" applyProtection="1">
      <alignment horizontal="center"/>
      <protection locked="0"/>
    </xf>
    <xf numFmtId="49" fontId="20" fillId="3" borderId="17" xfId="0" applyNumberFormat="1" applyFont="1" applyFill="1" applyBorder="1" applyAlignment="1" applyProtection="1">
      <alignment horizontal="center"/>
      <protection locked="0"/>
    </xf>
    <xf numFmtId="16" fontId="18" fillId="10" borderId="2" xfId="0" applyNumberFormat="1" applyFont="1" applyFill="1" applyBorder="1" applyAlignment="1" applyProtection="1">
      <alignment horizontal="left" wrapText="1"/>
    </xf>
    <xf numFmtId="16" fontId="18" fillId="10" borderId="0" xfId="0" applyNumberFormat="1" applyFont="1" applyFill="1" applyBorder="1" applyAlignment="1" applyProtection="1">
      <alignment horizontal="left" wrapText="1"/>
    </xf>
    <xf numFmtId="0" fontId="28" fillId="4" borderId="2" xfId="0" applyFont="1" applyFill="1" applyBorder="1" applyAlignment="1" applyProtection="1">
      <alignment horizontal="right"/>
    </xf>
    <xf numFmtId="0" fontId="28" fillId="4" borderId="0" xfId="0" applyFont="1" applyFill="1" applyBorder="1" applyAlignment="1" applyProtection="1">
      <alignment horizontal="right"/>
    </xf>
    <xf numFmtId="0" fontId="27" fillId="4" borderId="0" xfId="0" applyFont="1" applyFill="1" applyBorder="1" applyAlignment="1" applyProtection="1">
      <alignment horizontal="right"/>
    </xf>
    <xf numFmtId="0" fontId="29" fillId="4" borderId="0" xfId="0" applyFont="1" applyFill="1" applyBorder="1" applyAlignment="1" applyProtection="1">
      <alignment horizontal="right"/>
    </xf>
    <xf numFmtId="0" fontId="12" fillId="4" borderId="12" xfId="0" applyFont="1" applyFill="1" applyBorder="1" applyAlignment="1" applyProtection="1">
      <alignment horizontal="right"/>
    </xf>
    <xf numFmtId="0" fontId="25" fillId="4" borderId="0" xfId="0" applyFont="1" applyFill="1" applyBorder="1" applyAlignment="1" applyProtection="1">
      <alignment horizontal="right"/>
    </xf>
    <xf numFmtId="16" fontId="18" fillId="9" borderId="2" xfId="0" applyNumberFormat="1" applyFont="1" applyFill="1" applyBorder="1" applyAlignment="1" applyProtection="1">
      <alignment horizontal="left" wrapText="1"/>
    </xf>
    <xf numFmtId="16" fontId="18" fillId="9" borderId="0" xfId="0" applyNumberFormat="1" applyFont="1" applyFill="1" applyBorder="1" applyAlignment="1" applyProtection="1">
      <alignment horizontal="left" wrapText="1"/>
    </xf>
    <xf numFmtId="49" fontId="25" fillId="4" borderId="0" xfId="0" applyNumberFormat="1" applyFont="1" applyFill="1" applyBorder="1" applyAlignment="1" applyProtection="1">
      <alignment horizontal="right"/>
    </xf>
    <xf numFmtId="49" fontId="26" fillId="4" borderId="0" xfId="0" applyNumberFormat="1" applyFont="1" applyFill="1" applyBorder="1" applyAlignment="1" applyProtection="1">
      <alignment horizontal="right"/>
    </xf>
    <xf numFmtId="16" fontId="18" fillId="4" borderId="2" xfId="0" applyNumberFormat="1" applyFont="1" applyFill="1" applyBorder="1" applyAlignment="1" applyProtection="1">
      <alignment horizontal="right" wrapText="1"/>
    </xf>
    <xf numFmtId="16" fontId="18" fillId="4" borderId="0" xfId="0" applyNumberFormat="1" applyFont="1" applyFill="1" applyBorder="1" applyAlignment="1" applyProtection="1">
      <alignment horizontal="right" wrapText="1"/>
    </xf>
    <xf numFmtId="0" fontId="18" fillId="4" borderId="2" xfId="0" applyFont="1" applyFill="1" applyBorder="1" applyAlignment="1" applyProtection="1">
      <alignment horizontal="center"/>
    </xf>
    <xf numFmtId="0" fontId="18" fillId="4" borderId="0" xfId="0" applyFont="1" applyFill="1" applyBorder="1" applyAlignment="1" applyProtection="1">
      <alignment horizontal="center"/>
    </xf>
    <xf numFmtId="0" fontId="12" fillId="3" borderId="6" xfId="0" applyFont="1" applyFill="1" applyBorder="1" applyAlignment="1" applyProtection="1">
      <alignment horizontal="left" wrapText="1"/>
      <protection locked="0"/>
    </xf>
    <xf numFmtId="0" fontId="12" fillId="3" borderId="20" xfId="0" applyFont="1" applyFill="1" applyBorder="1" applyAlignment="1" applyProtection="1">
      <alignment horizontal="left" wrapText="1"/>
      <protection locked="0"/>
    </xf>
    <xf numFmtId="44" fontId="25" fillId="4" borderId="0" xfId="0" applyNumberFormat="1" applyFont="1" applyFill="1" applyBorder="1" applyAlignment="1" applyProtection="1">
      <alignment horizontal="right"/>
    </xf>
    <xf numFmtId="44" fontId="26" fillId="4" borderId="0" xfId="0" applyNumberFormat="1" applyFont="1" applyFill="1" applyBorder="1" applyAlignment="1" applyProtection="1">
      <alignment horizontal="right"/>
    </xf>
    <xf numFmtId="0" fontId="25" fillId="4" borderId="0" xfId="0" applyFont="1" applyFill="1" applyBorder="1" applyAlignment="1" applyProtection="1">
      <alignment horizontal="left"/>
    </xf>
    <xf numFmtId="0" fontId="26" fillId="4" borderId="0" xfId="0" applyFont="1" applyFill="1" applyBorder="1" applyAlignment="1" applyProtection="1">
      <alignment horizontal="left"/>
    </xf>
    <xf numFmtId="49" fontId="12" fillId="3" borderId="12" xfId="0" applyNumberFormat="1" applyFont="1" applyFill="1" applyBorder="1" applyAlignment="1" applyProtection="1">
      <alignment horizontal="center"/>
      <protection locked="0"/>
    </xf>
    <xf numFmtId="49" fontId="12" fillId="3" borderId="17" xfId="0" applyNumberFormat="1" applyFont="1" applyFill="1" applyBorder="1" applyAlignment="1" applyProtection="1">
      <alignment horizontal="center"/>
      <protection locked="0"/>
    </xf>
    <xf numFmtId="0" fontId="18" fillId="4" borderId="13" xfId="0" applyFont="1" applyFill="1" applyBorder="1" applyAlignment="1" applyProtection="1">
      <alignment horizontal="left" vertical="top" wrapText="1"/>
    </xf>
    <xf numFmtId="0" fontId="18" fillId="4" borderId="12" xfId="0" applyFont="1" applyFill="1" applyBorder="1" applyAlignment="1" applyProtection="1">
      <alignment horizontal="left" vertical="top" wrapText="1"/>
    </xf>
    <xf numFmtId="0" fontId="11" fillId="10" borderId="2" xfId="0" applyFont="1" applyFill="1" applyBorder="1" applyAlignment="1" applyProtection="1">
      <alignment horizontal="left" vertical="top" wrapText="1"/>
    </xf>
    <xf numFmtId="0" fontId="11" fillId="10" borderId="0" xfId="0" applyFont="1" applyFill="1" applyBorder="1" applyAlignment="1" applyProtection="1">
      <alignment horizontal="left" vertical="top" wrapText="1"/>
    </xf>
    <xf numFmtId="49" fontId="12" fillId="3" borderId="6" xfId="0" applyNumberFormat="1" applyFont="1" applyFill="1" applyBorder="1" applyAlignment="1" applyProtection="1">
      <alignment horizontal="left"/>
      <protection locked="0"/>
    </xf>
    <xf numFmtId="0" fontId="26" fillId="0" borderId="0" xfId="0" applyFont="1" applyFill="1" applyBorder="1" applyAlignment="1" applyProtection="1">
      <alignment horizontal="left"/>
      <protection locked="0"/>
    </xf>
    <xf numFmtId="0" fontId="26" fillId="0" borderId="16" xfId="0" applyFont="1" applyFill="1" applyBorder="1" applyAlignment="1" applyProtection="1">
      <alignment horizontal="left"/>
      <protection locked="0"/>
    </xf>
    <xf numFmtId="16" fontId="18" fillId="11" borderId="2" xfId="0" applyNumberFormat="1" applyFont="1" applyFill="1" applyBorder="1" applyAlignment="1" applyProtection="1">
      <alignment horizontal="left"/>
    </xf>
    <xf numFmtId="16" fontId="18" fillId="11" borderId="0" xfId="0" applyNumberFormat="1" applyFont="1" applyFill="1" applyBorder="1" applyAlignment="1" applyProtection="1">
      <alignment horizontal="left"/>
    </xf>
    <xf numFmtId="0" fontId="18" fillId="4" borderId="2" xfId="0" applyFont="1" applyFill="1" applyBorder="1" applyAlignment="1" applyProtection="1"/>
    <xf numFmtId="0" fontId="18" fillId="4" borderId="0" xfId="0" applyFont="1" applyFill="1" applyBorder="1" applyAlignment="1" applyProtection="1"/>
    <xf numFmtId="0" fontId="18" fillId="4" borderId="2" xfId="0" applyFont="1" applyFill="1" applyBorder="1" applyAlignment="1" applyProtection="1">
      <alignment horizontal="left" vertical="top" wrapText="1"/>
    </xf>
    <xf numFmtId="0" fontId="17" fillId="4" borderId="0" xfId="0" applyFont="1" applyFill="1" applyBorder="1" applyAlignment="1" applyProtection="1">
      <alignment horizontal="left" vertical="top" wrapText="1"/>
    </xf>
    <xf numFmtId="165" fontId="12" fillId="3" borderId="6" xfId="0" applyNumberFormat="1" applyFont="1" applyFill="1" applyBorder="1" applyAlignment="1" applyProtection="1">
      <alignment horizontal="left"/>
    </xf>
    <xf numFmtId="165" fontId="12" fillId="3" borderId="20" xfId="0" applyNumberFormat="1" applyFont="1" applyFill="1" applyBorder="1" applyAlignment="1" applyProtection="1">
      <alignment horizontal="left"/>
    </xf>
    <xf numFmtId="49" fontId="12" fillId="3" borderId="6" xfId="0" applyNumberFormat="1" applyFont="1" applyFill="1" applyBorder="1" applyAlignment="1" applyProtection="1">
      <alignment horizontal="left"/>
    </xf>
    <xf numFmtId="49" fontId="12" fillId="3" borderId="20" xfId="0" applyNumberFormat="1" applyFont="1" applyFill="1" applyBorder="1" applyAlignment="1" applyProtection="1">
      <alignment horizontal="left"/>
    </xf>
    <xf numFmtId="165" fontId="12" fillId="3" borderId="6" xfId="0" applyNumberFormat="1" applyFont="1" applyFill="1" applyBorder="1" applyAlignment="1" applyProtection="1">
      <alignment horizontal="left"/>
      <protection locked="0"/>
    </xf>
    <xf numFmtId="164" fontId="20" fillId="10" borderId="0" xfId="0" applyNumberFormat="1" applyFont="1" applyFill="1" applyBorder="1" applyAlignment="1" applyProtection="1">
      <alignment horizontal="center"/>
      <protection locked="0"/>
    </xf>
    <xf numFmtId="0" fontId="2" fillId="0" borderId="7" xfId="0" applyFont="1" applyBorder="1" applyAlignment="1" applyProtection="1">
      <alignment horizontal="center"/>
    </xf>
    <xf numFmtId="0" fontId="2" fillId="0" borderId="4" xfId="0" applyFont="1" applyBorder="1" applyAlignment="1" applyProtection="1">
      <alignment horizontal="center"/>
    </xf>
    <xf numFmtId="49" fontId="12" fillId="3" borderId="1" xfId="0" applyNumberFormat="1" applyFont="1" applyFill="1" applyBorder="1" applyAlignment="1" applyProtection="1">
      <alignment horizontal="left"/>
      <protection locked="0"/>
    </xf>
    <xf numFmtId="0" fontId="12" fillId="3" borderId="6" xfId="0" applyNumberFormat="1" applyFont="1" applyFill="1" applyBorder="1" applyAlignment="1" applyProtection="1">
      <alignment horizontal="left"/>
      <protection locked="0"/>
    </xf>
    <xf numFmtId="0" fontId="8" fillId="0" borderId="4" xfId="0" applyFont="1" applyBorder="1" applyAlignment="1" applyProtection="1">
      <alignment horizontal="left" vertical="center" wrapText="1"/>
    </xf>
    <xf numFmtId="0" fontId="8" fillId="0" borderId="4" xfId="0" applyFont="1" applyBorder="1" applyAlignment="1" applyProtection="1">
      <alignment horizontal="left" vertical="center"/>
    </xf>
    <xf numFmtId="0" fontId="8" fillId="0" borderId="15" xfId="0" applyFont="1" applyBorder="1" applyAlignment="1" applyProtection="1">
      <alignment horizontal="left" vertical="center"/>
    </xf>
    <xf numFmtId="0" fontId="18" fillId="0" borderId="2" xfId="0" applyFont="1" applyBorder="1" applyAlignment="1" applyProtection="1">
      <alignment horizontal="right"/>
    </xf>
    <xf numFmtId="0" fontId="18" fillId="0" borderId="0" xfId="0" applyFont="1" applyBorder="1" applyAlignment="1" applyProtection="1">
      <alignment horizontal="right"/>
    </xf>
    <xf numFmtId="0" fontId="21" fillId="0" borderId="1" xfId="0" applyFont="1" applyBorder="1" applyAlignment="1" applyProtection="1">
      <alignment horizontal="left"/>
    </xf>
    <xf numFmtId="0" fontId="12" fillId="0" borderId="1" xfId="0" applyFont="1" applyBorder="1" applyAlignment="1" applyProtection="1">
      <alignment horizontal="left"/>
    </xf>
    <xf numFmtId="0" fontId="12" fillId="3" borderId="1" xfId="0" applyFont="1" applyFill="1" applyBorder="1" applyAlignment="1" applyProtection="1">
      <alignment horizontal="left"/>
      <protection locked="0"/>
    </xf>
    <xf numFmtId="0" fontId="12" fillId="3" borderId="1" xfId="0" applyNumberFormat="1" applyFont="1" applyFill="1" applyBorder="1" applyAlignment="1" applyProtection="1">
      <alignment horizontal="left"/>
    </xf>
    <xf numFmtId="0" fontId="15" fillId="4" borderId="41" xfId="0" applyFont="1" applyFill="1" applyBorder="1" applyAlignment="1" applyProtection="1">
      <alignment horizontal="center"/>
    </xf>
    <xf numFmtId="0" fontId="15" fillId="4" borderId="2" xfId="0" applyFont="1" applyFill="1" applyBorder="1" applyAlignment="1" applyProtection="1">
      <alignment horizontal="center"/>
    </xf>
    <xf numFmtId="0" fontId="15" fillId="4" borderId="0" xfId="0" applyFont="1" applyFill="1" applyBorder="1" applyAlignment="1" applyProtection="1">
      <alignment horizontal="center"/>
    </xf>
    <xf numFmtId="0" fontId="22" fillId="7" borderId="38" xfId="0" applyNumberFormat="1" applyFont="1" applyFill="1" applyBorder="1" applyAlignment="1" applyProtection="1">
      <alignment horizontal="left" vertical="top" wrapText="1"/>
    </xf>
    <xf numFmtId="0" fontId="22" fillId="7" borderId="39" xfId="0" applyNumberFormat="1" applyFont="1" applyFill="1" applyBorder="1" applyAlignment="1" applyProtection="1">
      <alignment horizontal="left" vertical="top" wrapText="1"/>
    </xf>
    <xf numFmtId="0" fontId="22" fillId="7" borderId="40" xfId="0" applyNumberFormat="1" applyFont="1" applyFill="1" applyBorder="1" applyAlignment="1" applyProtection="1">
      <alignment horizontal="left" vertical="top" wrapText="1"/>
    </xf>
    <xf numFmtId="0" fontId="15" fillId="4" borderId="29" xfId="0" applyFont="1" applyFill="1" applyBorder="1" applyAlignment="1" applyProtection="1">
      <alignment horizontal="center"/>
    </xf>
    <xf numFmtId="0" fontId="3" fillId="0" borderId="7" xfId="0" applyNumberFormat="1" applyFont="1" applyFill="1" applyBorder="1" applyAlignment="1" applyProtection="1">
      <alignment horizontal="center" vertical="top" wrapText="1"/>
    </xf>
    <xf numFmtId="0" fontId="3" fillId="0" borderId="4" xfId="0" applyNumberFormat="1" applyFont="1" applyFill="1" applyBorder="1" applyAlignment="1" applyProtection="1">
      <alignment horizontal="center" vertical="top" wrapText="1"/>
    </xf>
    <xf numFmtId="0" fontId="3" fillId="0" borderId="15" xfId="0" applyNumberFormat="1" applyFont="1" applyFill="1" applyBorder="1" applyAlignment="1" applyProtection="1">
      <alignment horizontal="center" vertical="top" wrapText="1"/>
    </xf>
    <xf numFmtId="0" fontId="19" fillId="0" borderId="2" xfId="0" applyNumberFormat="1" applyFont="1" applyFill="1" applyBorder="1" applyAlignment="1" applyProtection="1">
      <alignment horizontal="left" vertical="top"/>
    </xf>
    <xf numFmtId="0" fontId="19" fillId="0" borderId="0" xfId="0" applyNumberFormat="1" applyFont="1" applyFill="1" applyBorder="1" applyAlignment="1" applyProtection="1">
      <alignment horizontal="left" vertical="top"/>
    </xf>
    <xf numFmtId="0" fontId="19" fillId="0" borderId="16" xfId="0" applyNumberFormat="1" applyFont="1" applyFill="1" applyBorder="1" applyAlignment="1" applyProtection="1">
      <alignment horizontal="left" vertical="top"/>
    </xf>
    <xf numFmtId="0" fontId="19" fillId="3" borderId="1" xfId="0" applyFont="1" applyFill="1" applyBorder="1" applyAlignment="1" applyProtection="1">
      <alignment horizontal="left"/>
      <protection locked="0"/>
    </xf>
    <xf numFmtId="0" fontId="18" fillId="3" borderId="7" xfId="0" applyNumberFormat="1" applyFont="1" applyFill="1" applyBorder="1" applyAlignment="1" applyProtection="1">
      <alignment horizontal="left" vertical="top" wrapText="1"/>
      <protection locked="0"/>
    </xf>
    <xf numFmtId="0" fontId="18" fillId="3" borderId="4" xfId="0" applyNumberFormat="1" applyFont="1" applyFill="1" applyBorder="1" applyAlignment="1" applyProtection="1">
      <alignment horizontal="left" vertical="top" wrapText="1"/>
      <protection locked="0"/>
    </xf>
    <xf numFmtId="0" fontId="18" fillId="3" borderId="15" xfId="0" applyNumberFormat="1" applyFont="1" applyFill="1" applyBorder="1" applyAlignment="1" applyProtection="1">
      <alignment horizontal="left" vertical="top" wrapText="1"/>
      <protection locked="0"/>
    </xf>
    <xf numFmtId="0" fontId="18" fillId="3" borderId="3" xfId="0" applyNumberFormat="1" applyFont="1" applyFill="1" applyBorder="1" applyAlignment="1" applyProtection="1">
      <alignment horizontal="left" vertical="top" wrapText="1"/>
      <protection locked="0"/>
    </xf>
    <xf numFmtId="0" fontId="18" fillId="3" borderId="5" xfId="0" applyNumberFormat="1" applyFont="1" applyFill="1" applyBorder="1" applyAlignment="1" applyProtection="1">
      <alignment horizontal="left" vertical="top" wrapText="1"/>
      <protection locked="0"/>
    </xf>
    <xf numFmtId="0" fontId="18" fillId="3" borderId="21" xfId="0" applyNumberFormat="1" applyFont="1" applyFill="1" applyBorder="1" applyAlignment="1" applyProtection="1">
      <alignment horizontal="left" vertical="top" wrapText="1"/>
      <protection locked="0"/>
    </xf>
    <xf numFmtId="0" fontId="24" fillId="7" borderId="34" xfId="0" applyFont="1" applyFill="1" applyBorder="1" applyAlignment="1" applyProtection="1">
      <alignment horizontal="left"/>
    </xf>
    <xf numFmtId="0" fontId="24" fillId="7" borderId="30" xfId="0" applyFont="1" applyFill="1" applyBorder="1" applyAlignment="1" applyProtection="1">
      <alignment horizontal="left"/>
    </xf>
    <xf numFmtId="0" fontId="24" fillId="7" borderId="36" xfId="0" applyFont="1" applyFill="1" applyBorder="1" applyAlignment="1" applyProtection="1">
      <alignment horizontal="left"/>
    </xf>
    <xf numFmtId="0" fontId="18" fillId="10" borderId="2" xfId="0" applyFont="1" applyFill="1" applyBorder="1" applyAlignment="1" applyProtection="1">
      <alignment horizontal="left" wrapText="1"/>
    </xf>
    <xf numFmtId="0" fontId="18" fillId="10" borderId="0" xfId="0" applyFont="1" applyFill="1" applyBorder="1" applyAlignment="1" applyProtection="1">
      <alignment horizontal="left" wrapText="1"/>
    </xf>
    <xf numFmtId="0" fontId="18" fillId="9" borderId="0" xfId="0" applyFont="1" applyFill="1" applyBorder="1" applyAlignment="1" applyProtection="1">
      <alignment horizontal="left" wrapText="1"/>
    </xf>
    <xf numFmtId="0" fontId="18" fillId="9" borderId="16" xfId="0" applyFont="1" applyFill="1" applyBorder="1" applyAlignment="1" applyProtection="1">
      <alignment horizontal="left" wrapText="1"/>
    </xf>
    <xf numFmtId="0" fontId="18" fillId="9" borderId="2" xfId="0" applyFont="1" applyFill="1" applyBorder="1" applyAlignment="1" applyProtection="1">
      <alignment horizontal="left" wrapText="1"/>
    </xf>
    <xf numFmtId="0" fontId="30" fillId="11" borderId="18" xfId="0" applyFont="1" applyFill="1" applyBorder="1" applyAlignment="1" applyProtection="1">
      <alignment horizontal="center"/>
    </xf>
    <xf numFmtId="0" fontId="30" fillId="11" borderId="11" xfId="0" applyFont="1" applyFill="1" applyBorder="1" applyAlignment="1" applyProtection="1">
      <alignment horizontal="center"/>
    </xf>
    <xf numFmtId="0" fontId="31" fillId="11" borderId="11" xfId="0" applyFont="1" applyFill="1" applyBorder="1" applyAlignment="1" applyProtection="1">
      <alignment horizontal="left"/>
    </xf>
    <xf numFmtId="0" fontId="32" fillId="11" borderId="26" xfId="0" applyFont="1" applyFill="1" applyBorder="1" applyAlignment="1" applyProtection="1">
      <alignment horizontal="left"/>
    </xf>
    <xf numFmtId="0" fontId="30" fillId="9" borderId="2" xfId="0" applyFont="1" applyFill="1" applyBorder="1" applyAlignment="1" applyProtection="1">
      <alignment horizontal="center"/>
    </xf>
    <xf numFmtId="0" fontId="30" fillId="9" borderId="0" xfId="0" applyFont="1" applyFill="1" applyBorder="1" applyAlignment="1" applyProtection="1">
      <alignment horizontal="center"/>
    </xf>
    <xf numFmtId="0" fontId="30" fillId="10" borderId="2" xfId="0" applyFont="1" applyFill="1" applyBorder="1" applyAlignment="1" applyProtection="1">
      <alignment horizontal="center"/>
    </xf>
    <xf numFmtId="0" fontId="30" fillId="10" borderId="0" xfId="0" applyFont="1" applyFill="1" applyBorder="1" applyAlignment="1" applyProtection="1">
      <alignment horizontal="center"/>
    </xf>
    <xf numFmtId="0" fontId="25" fillId="4" borderId="11" xfId="0" applyFont="1" applyFill="1" applyBorder="1" applyAlignment="1" applyProtection="1">
      <alignment horizontal="right"/>
    </xf>
    <xf numFmtId="0" fontId="18" fillId="4" borderId="0" xfId="0" applyFont="1" applyFill="1" applyBorder="1" applyAlignment="1" applyProtection="1">
      <alignment horizontal="right"/>
    </xf>
    <xf numFmtId="0" fontId="18" fillId="4" borderId="12" xfId="0" applyFont="1" applyFill="1" applyBorder="1" applyAlignment="1" applyProtection="1">
      <alignment horizontal="center"/>
    </xf>
    <xf numFmtId="0" fontId="12" fillId="4" borderId="0" xfId="0" applyFont="1" applyFill="1" applyBorder="1" applyAlignment="1" applyProtection="1">
      <alignment horizontal="right"/>
    </xf>
    <xf numFmtId="0" fontId="12" fillId="4" borderId="2" xfId="0" applyFont="1" applyFill="1" applyBorder="1" applyAlignment="1" applyProtection="1">
      <alignment horizontal="center"/>
    </xf>
    <xf numFmtId="0" fontId="12" fillId="4" borderId="0" xfId="0" applyFont="1" applyFill="1" applyBorder="1" applyAlignment="1" applyProtection="1">
      <alignment horizontal="center"/>
    </xf>
    <xf numFmtId="0" fontId="18" fillId="11" borderId="18" xfId="0" applyFont="1" applyFill="1" applyBorder="1" applyAlignment="1" applyProtection="1">
      <alignment horizontal="left"/>
    </xf>
    <xf numFmtId="0" fontId="12" fillId="11" borderId="11" xfId="0" applyFont="1" applyFill="1" applyBorder="1" applyAlignment="1" applyProtection="1">
      <alignment horizontal="left"/>
    </xf>
    <xf numFmtId="0" fontId="18" fillId="4" borderId="2" xfId="0" applyFont="1" applyFill="1" applyBorder="1" applyAlignment="1" applyProtection="1">
      <alignment horizontal="right"/>
    </xf>
    <xf numFmtId="0" fontId="18" fillId="4" borderId="0" xfId="0" applyFont="1" applyFill="1" applyBorder="1" applyAlignment="1" applyProtection="1">
      <alignment horizontal="left" vertical="top" wrapText="1"/>
    </xf>
    <xf numFmtId="0" fontId="18" fillId="4" borderId="12" xfId="0" applyFont="1" applyFill="1" applyBorder="1" applyAlignment="1" applyProtection="1">
      <alignment horizontal="right"/>
    </xf>
    <xf numFmtId="0" fontId="18" fillId="9" borderId="2" xfId="0" applyFont="1" applyFill="1" applyBorder="1" applyAlignment="1" applyProtection="1">
      <alignment horizontal="left"/>
    </xf>
    <xf numFmtId="0" fontId="18" fillId="9" borderId="16" xfId="0" applyFont="1" applyFill="1" applyBorder="1" applyAlignment="1" applyProtection="1">
      <alignment horizontal="left"/>
    </xf>
    <xf numFmtId="0" fontId="12" fillId="0" borderId="37" xfId="0" applyFont="1" applyBorder="1" applyAlignment="1" applyProtection="1">
      <alignment wrapText="1"/>
    </xf>
    <xf numFmtId="0" fontId="12" fillId="0" borderId="10" xfId="0" applyFont="1" applyBorder="1" applyAlignment="1" applyProtection="1">
      <alignment wrapText="1"/>
    </xf>
    <xf numFmtId="0" fontId="12" fillId="0" borderId="42" xfId="0" applyFont="1" applyBorder="1" applyAlignment="1" applyProtection="1">
      <alignment wrapText="1"/>
    </xf>
    <xf numFmtId="0" fontId="12" fillId="0" borderId="43" xfId="0" applyFont="1" applyBorder="1" applyAlignment="1" applyProtection="1">
      <alignment wrapText="1"/>
    </xf>
    <xf numFmtId="0" fontId="12" fillId="0" borderId="0" xfId="0" applyFont="1" applyBorder="1" applyAlignment="1" applyProtection="1">
      <alignment wrapText="1"/>
    </xf>
    <xf numFmtId="0" fontId="12" fillId="0" borderId="44" xfId="0" applyFont="1" applyBorder="1" applyAlignment="1" applyProtection="1">
      <alignment wrapText="1"/>
    </xf>
    <xf numFmtId="0" fontId="12" fillId="0" borderId="45" xfId="0" applyFont="1" applyBorder="1" applyAlignment="1" applyProtection="1">
      <alignment wrapText="1"/>
    </xf>
    <xf numFmtId="0" fontId="12" fillId="0" borderId="1" xfId="0" applyFont="1" applyBorder="1" applyAlignment="1" applyProtection="1">
      <alignment wrapText="1"/>
    </xf>
    <xf numFmtId="0" fontId="12" fillId="0" borderId="46" xfId="0" applyFont="1" applyBorder="1" applyAlignment="1" applyProtection="1">
      <alignment wrapText="1"/>
    </xf>
    <xf numFmtId="0" fontId="12" fillId="0" borderId="2" xfId="0" applyFont="1" applyBorder="1" applyAlignment="1" applyProtection="1">
      <alignment wrapText="1"/>
    </xf>
    <xf numFmtId="0" fontId="12" fillId="0" borderId="0" xfId="0" applyFont="1" applyAlignment="1" applyProtection="1">
      <alignment wrapText="1"/>
    </xf>
    <xf numFmtId="0" fontId="2" fillId="0" borderId="2" xfId="0" applyFont="1" applyBorder="1" applyAlignment="1" applyProtection="1">
      <alignment wrapText="1"/>
    </xf>
    <xf numFmtId="0" fontId="2" fillId="0" borderId="0" xfId="0" applyFont="1" applyAlignment="1" applyProtection="1">
      <alignment wrapText="1"/>
    </xf>
    <xf numFmtId="0" fontId="18" fillId="10" borderId="16" xfId="0" applyFont="1" applyFill="1" applyBorder="1" applyAlignment="1" applyProtection="1">
      <alignment horizontal="left" wrapText="1"/>
    </xf>
    <xf numFmtId="0" fontId="31" fillId="11" borderId="26" xfId="0" applyFont="1" applyFill="1" applyBorder="1" applyAlignment="1" applyProtection="1">
      <alignment horizontal="left"/>
    </xf>
  </cellXfs>
  <cellStyles count="2">
    <cellStyle name="Hyperlink" xfId="1" builtinId="8"/>
    <cellStyle name="Normal" xfId="0" builtinId="0"/>
  </cellStyles>
  <dxfs count="0"/>
  <tableStyles count="0" defaultTableStyle="TableStyleMedium9" defaultPivotStyle="PivotStyleLight16"/>
  <colors>
    <mruColors>
      <color rgb="FFFFFF99"/>
      <color rgb="FF006600"/>
      <color rgb="FF99CCFF"/>
      <color rgb="FF99FF99"/>
      <color rgb="FFFF99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44450</xdr:colOff>
      <xdr:row>2</xdr:row>
      <xdr:rowOff>57150</xdr:rowOff>
    </xdr:from>
    <xdr:to>
      <xdr:col>2</xdr:col>
      <xdr:colOff>400401</xdr:colOff>
      <xdr:row>2</xdr:row>
      <xdr:rowOff>438259</xdr:rowOff>
    </xdr:to>
    <xdr:pic>
      <xdr:nvPicPr>
        <xdr:cNvPr id="5" name="Picture 4">
          <a:extLst>
            <a:ext uri="{FF2B5EF4-FFF2-40B4-BE49-F238E27FC236}">
              <a16:creationId xmlns:a16="http://schemas.microsoft.com/office/drawing/2014/main" id="{17EF93DA-8AE1-49EE-BC98-94565F9E592D}"/>
            </a:ext>
          </a:extLst>
        </xdr:cNvPr>
        <xdr:cNvPicPr>
          <a:picLocks noChangeAspect="1"/>
        </xdr:cNvPicPr>
      </xdr:nvPicPr>
      <xdr:blipFill>
        <a:blip xmlns:r="http://schemas.openxmlformats.org/officeDocument/2006/relationships" r:embed="rId1"/>
        <a:stretch>
          <a:fillRect/>
        </a:stretch>
      </xdr:blipFill>
      <xdr:spPr>
        <a:xfrm>
          <a:off x="209550" y="82550"/>
          <a:ext cx="1083661" cy="3772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35560</xdr:colOff>
      <xdr:row>2</xdr:row>
      <xdr:rowOff>53340</xdr:rowOff>
    </xdr:from>
    <xdr:to>
      <xdr:col>2</xdr:col>
      <xdr:colOff>397226</xdr:colOff>
      <xdr:row>2</xdr:row>
      <xdr:rowOff>434449</xdr:rowOff>
    </xdr:to>
    <xdr:pic>
      <xdr:nvPicPr>
        <xdr:cNvPr id="3" name="Picture 2">
          <a:extLst>
            <a:ext uri="{FF2B5EF4-FFF2-40B4-BE49-F238E27FC236}">
              <a16:creationId xmlns:a16="http://schemas.microsoft.com/office/drawing/2014/main" id="{50D2C8B0-7351-4982-9CD8-01221C8B868A}"/>
            </a:ext>
          </a:extLst>
        </xdr:cNvPr>
        <xdr:cNvPicPr>
          <a:picLocks noChangeAspect="1"/>
        </xdr:cNvPicPr>
      </xdr:nvPicPr>
      <xdr:blipFill>
        <a:blip xmlns:r="http://schemas.openxmlformats.org/officeDocument/2006/relationships" r:embed="rId1"/>
        <a:stretch>
          <a:fillRect/>
        </a:stretch>
      </xdr:blipFill>
      <xdr:spPr>
        <a:xfrm>
          <a:off x="200660" y="78740"/>
          <a:ext cx="1077946" cy="3772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xdr:colOff>
      <xdr:row>2</xdr:row>
      <xdr:rowOff>44450</xdr:rowOff>
    </xdr:from>
    <xdr:to>
      <xdr:col>2</xdr:col>
      <xdr:colOff>401036</xdr:colOff>
      <xdr:row>2</xdr:row>
      <xdr:rowOff>421749</xdr:rowOff>
    </xdr:to>
    <xdr:pic>
      <xdr:nvPicPr>
        <xdr:cNvPr id="3" name="Picture 2">
          <a:extLst>
            <a:ext uri="{FF2B5EF4-FFF2-40B4-BE49-F238E27FC236}">
              <a16:creationId xmlns:a16="http://schemas.microsoft.com/office/drawing/2014/main" id="{720013C7-3FB7-4A5C-BFB0-AC1D452E2530}"/>
            </a:ext>
          </a:extLst>
        </xdr:cNvPr>
        <xdr:cNvPicPr>
          <a:picLocks noChangeAspect="1"/>
        </xdr:cNvPicPr>
      </xdr:nvPicPr>
      <xdr:blipFill>
        <a:blip xmlns:r="http://schemas.openxmlformats.org/officeDocument/2006/relationships" r:embed="rId1"/>
        <a:stretch>
          <a:fillRect/>
        </a:stretch>
      </xdr:blipFill>
      <xdr:spPr>
        <a:xfrm>
          <a:off x="196850" y="69850"/>
          <a:ext cx="1083661" cy="3772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25400</xdr:colOff>
      <xdr:row>2</xdr:row>
      <xdr:rowOff>41910</xdr:rowOff>
    </xdr:from>
    <xdr:to>
      <xdr:col>2</xdr:col>
      <xdr:colOff>396591</xdr:colOff>
      <xdr:row>2</xdr:row>
      <xdr:rowOff>417304</xdr:rowOff>
    </xdr:to>
    <xdr:pic>
      <xdr:nvPicPr>
        <xdr:cNvPr id="3" name="Picture 2">
          <a:extLst>
            <a:ext uri="{FF2B5EF4-FFF2-40B4-BE49-F238E27FC236}">
              <a16:creationId xmlns:a16="http://schemas.microsoft.com/office/drawing/2014/main" id="{A8A30AAA-CC76-4AE5-881E-B67AEE8201DF}"/>
            </a:ext>
          </a:extLst>
        </xdr:cNvPr>
        <xdr:cNvPicPr>
          <a:picLocks noChangeAspect="1"/>
        </xdr:cNvPicPr>
      </xdr:nvPicPr>
      <xdr:blipFill>
        <a:blip xmlns:r="http://schemas.openxmlformats.org/officeDocument/2006/relationships" r:embed="rId1"/>
        <a:stretch>
          <a:fillRect/>
        </a:stretch>
      </xdr:blipFill>
      <xdr:spPr>
        <a:xfrm>
          <a:off x="190500" y="67310"/>
          <a:ext cx="1087471" cy="3753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96"/>
  <sheetViews>
    <sheetView tabSelected="1" showRuler="0" zoomScale="145" zoomScaleNormal="145" zoomScaleSheetLayoutView="150" workbookViewId="0">
      <selection activeCell="A69" sqref="A69:I70"/>
    </sheetView>
  </sheetViews>
  <sheetFormatPr defaultColWidth="5.33203125" defaultRowHeight="13.8" x14ac:dyDescent="0.3"/>
  <cols>
    <col min="1" max="1" width="2.33203125" style="1" customWidth="1"/>
    <col min="2" max="2" width="10.5546875" style="1" customWidth="1"/>
    <col min="3" max="3" width="27.6640625" style="1" customWidth="1"/>
    <col min="4" max="4" width="22.109375" style="1" customWidth="1"/>
    <col min="5" max="5" width="14" style="6" customWidth="1"/>
    <col min="6" max="6" width="8.33203125" style="1" customWidth="1"/>
    <col min="7" max="7" width="13" style="1" customWidth="1"/>
    <col min="8" max="8" width="13.88671875" style="1" customWidth="1"/>
    <col min="9" max="9" width="11.6640625" style="7" customWidth="1"/>
    <col min="10" max="210" width="9.109375" style="1" customWidth="1"/>
    <col min="211" max="16384" width="5.33203125" style="1"/>
  </cols>
  <sheetData>
    <row r="1" spans="1:9" ht="0.75" customHeight="1" x14ac:dyDescent="0.25">
      <c r="A1" s="250"/>
      <c r="B1" s="251"/>
      <c r="C1" s="251"/>
      <c r="D1" s="251"/>
      <c r="E1" s="251"/>
      <c r="F1" s="251"/>
      <c r="G1" s="251"/>
      <c r="H1" s="251"/>
      <c r="I1" s="251"/>
    </row>
    <row r="2" spans="1:9" ht="0.75" customHeight="1" thickBot="1" x14ac:dyDescent="0.3">
      <c r="A2" s="2"/>
      <c r="B2" s="3"/>
      <c r="C2" s="3"/>
      <c r="D2" s="3"/>
      <c r="E2" s="3"/>
      <c r="F2" s="3"/>
      <c r="G2" s="3"/>
      <c r="H2" s="3"/>
      <c r="I2" s="8"/>
    </row>
    <row r="3" spans="1:9" ht="41.25" customHeight="1" thickBot="1" x14ac:dyDescent="0.3">
      <c r="A3" s="183"/>
      <c r="B3" s="184"/>
      <c r="C3" s="184"/>
      <c r="D3" s="254" t="s">
        <v>195</v>
      </c>
      <c r="E3" s="255"/>
      <c r="F3" s="255"/>
      <c r="G3" s="255"/>
      <c r="H3" s="255"/>
      <c r="I3" s="256"/>
    </row>
    <row r="4" spans="1:9" ht="12" customHeight="1" x14ac:dyDescent="0.25">
      <c r="A4" s="24" t="s">
        <v>15</v>
      </c>
      <c r="B4" s="25"/>
      <c r="C4" s="25"/>
      <c r="D4" s="26"/>
      <c r="E4" s="27"/>
      <c r="F4" s="27"/>
      <c r="G4" s="27"/>
      <c r="H4" s="27"/>
      <c r="I4" s="28"/>
    </row>
    <row r="5" spans="1:9" ht="12" customHeight="1" x14ac:dyDescent="0.25">
      <c r="A5" s="187" t="s">
        <v>0</v>
      </c>
      <c r="B5" s="188"/>
      <c r="C5" s="188"/>
      <c r="D5" s="253"/>
      <c r="E5" s="253"/>
      <c r="F5" s="253"/>
      <c r="G5" s="253"/>
      <c r="H5" s="253"/>
      <c r="I5" s="29"/>
    </row>
    <row r="6" spans="1:9" ht="12" customHeight="1" x14ac:dyDescent="0.25">
      <c r="A6" s="187" t="s">
        <v>10</v>
      </c>
      <c r="B6" s="188"/>
      <c r="C6" s="188"/>
      <c r="D6" s="235"/>
      <c r="E6" s="235"/>
      <c r="F6" s="235"/>
      <c r="G6" s="235"/>
      <c r="H6" s="235"/>
      <c r="I6" s="29"/>
    </row>
    <row r="7" spans="1:9" ht="12" customHeight="1" x14ac:dyDescent="0.25">
      <c r="A7" s="187" t="s">
        <v>11</v>
      </c>
      <c r="B7" s="188"/>
      <c r="C7" s="188"/>
      <c r="D7" s="235"/>
      <c r="E7" s="235"/>
      <c r="F7" s="235"/>
      <c r="G7" s="235"/>
      <c r="H7" s="235"/>
      <c r="I7" s="29"/>
    </row>
    <row r="8" spans="1:9" ht="12" customHeight="1" x14ac:dyDescent="0.25">
      <c r="A8" s="30" t="s">
        <v>189</v>
      </c>
      <c r="B8" s="31"/>
      <c r="C8" s="200"/>
      <c r="D8" s="185" t="s">
        <v>9</v>
      </c>
      <c r="E8" s="33"/>
      <c r="F8" s="33"/>
      <c r="G8" s="33"/>
      <c r="H8" s="33"/>
      <c r="I8" s="34"/>
    </row>
    <row r="9" spans="1:9" ht="12" customHeight="1" x14ac:dyDescent="0.25">
      <c r="A9" s="187" t="s">
        <v>12</v>
      </c>
      <c r="B9" s="188"/>
      <c r="C9" s="188"/>
      <c r="D9" s="252"/>
      <c r="E9" s="252"/>
      <c r="F9" s="252"/>
      <c r="G9" s="252"/>
      <c r="H9" s="252"/>
      <c r="I9" s="34"/>
    </row>
    <row r="10" spans="1:9" ht="12" customHeight="1" x14ac:dyDescent="0.25">
      <c r="A10" s="30" t="s">
        <v>13</v>
      </c>
      <c r="B10" s="31"/>
      <c r="C10" s="32"/>
      <c r="D10" s="252"/>
      <c r="E10" s="252"/>
      <c r="F10" s="252"/>
      <c r="G10" s="252"/>
      <c r="H10" s="252"/>
      <c r="I10" s="35"/>
    </row>
    <row r="11" spans="1:9" ht="12" customHeight="1" x14ac:dyDescent="0.25">
      <c r="A11" s="30" t="s">
        <v>77</v>
      </c>
      <c r="B11" s="31"/>
      <c r="C11" s="32"/>
      <c r="D11" s="235"/>
      <c r="E11" s="235"/>
      <c r="F11" s="235"/>
      <c r="G11" s="235"/>
      <c r="H11" s="235"/>
      <c r="I11" s="35"/>
    </row>
    <row r="12" spans="1:9" ht="12" customHeight="1" x14ac:dyDescent="0.25">
      <c r="A12" s="30" t="s">
        <v>14</v>
      </c>
      <c r="B12" s="31"/>
      <c r="C12" s="32"/>
      <c r="D12" s="252"/>
      <c r="E12" s="252"/>
      <c r="F12" s="252"/>
      <c r="G12" s="252"/>
      <c r="H12" s="252"/>
      <c r="I12" s="35"/>
    </row>
    <row r="13" spans="1:9" s="9" customFormat="1" ht="12" customHeight="1" x14ac:dyDescent="0.25">
      <c r="A13" s="30" t="s">
        <v>24</v>
      </c>
      <c r="B13" s="31"/>
      <c r="C13" s="32"/>
      <c r="D13" s="185"/>
      <c r="E13" s="36"/>
      <c r="F13" s="36"/>
      <c r="G13" s="36"/>
      <c r="H13" s="36"/>
      <c r="I13" s="35"/>
    </row>
    <row r="14" spans="1:9" ht="12" customHeight="1" x14ac:dyDescent="0.25">
      <c r="A14" s="30" t="s">
        <v>19</v>
      </c>
      <c r="B14" s="31"/>
      <c r="C14" s="32"/>
      <c r="D14" s="186"/>
      <c r="E14" s="33"/>
      <c r="F14" s="33"/>
      <c r="G14" s="33"/>
      <c r="H14" s="33"/>
      <c r="I14" s="35"/>
    </row>
    <row r="15" spans="1:9" ht="12" customHeight="1" x14ac:dyDescent="0.25">
      <c r="A15" s="30" t="s">
        <v>20</v>
      </c>
      <c r="B15" s="31"/>
      <c r="C15" s="32"/>
      <c r="D15" s="235"/>
      <c r="E15" s="235"/>
      <c r="F15" s="235"/>
      <c r="G15" s="235"/>
      <c r="H15" s="235"/>
      <c r="I15" s="35"/>
    </row>
    <row r="16" spans="1:9" s="9" customFormat="1" ht="11.4" customHeight="1" x14ac:dyDescent="0.25">
      <c r="A16" s="187" t="s">
        <v>68</v>
      </c>
      <c r="B16" s="31"/>
      <c r="C16" s="32"/>
      <c r="D16" s="134"/>
      <c r="E16" s="37"/>
      <c r="F16" s="37"/>
      <c r="G16" s="37"/>
      <c r="H16" s="37"/>
      <c r="I16" s="38"/>
    </row>
    <row r="17" spans="1:14" s="9" customFormat="1" ht="11.4" customHeight="1" x14ac:dyDescent="0.25">
      <c r="A17" s="240" t="s">
        <v>61</v>
      </c>
      <c r="B17" s="241"/>
      <c r="C17" s="241"/>
      <c r="D17" s="223"/>
      <c r="E17" s="223"/>
      <c r="F17" s="223"/>
      <c r="G17" s="223"/>
      <c r="H17" s="223"/>
      <c r="I17" s="224"/>
    </row>
    <row r="18" spans="1:14" ht="12" customHeight="1" x14ac:dyDescent="0.25">
      <c r="A18" s="201" t="s">
        <v>191</v>
      </c>
      <c r="B18" s="31"/>
      <c r="C18" s="32"/>
      <c r="D18" s="185" t="s">
        <v>9</v>
      </c>
      <c r="E18" s="39"/>
      <c r="F18" s="39"/>
      <c r="G18" s="39"/>
      <c r="H18" s="246"/>
      <c r="I18" s="247"/>
    </row>
    <row r="19" spans="1:14" s="9" customFormat="1" ht="12" customHeight="1" x14ac:dyDescent="0.25">
      <c r="A19" s="165" t="s">
        <v>87</v>
      </c>
      <c r="B19" s="31"/>
      <c r="C19" s="32"/>
      <c r="D19" s="186" t="s">
        <v>9</v>
      </c>
      <c r="E19" s="39"/>
      <c r="F19" s="39"/>
      <c r="G19" s="39"/>
      <c r="H19" s="189"/>
      <c r="I19" s="190"/>
    </row>
    <row r="20" spans="1:14" s="9" customFormat="1" ht="12" customHeight="1" x14ac:dyDescent="0.25">
      <c r="A20" s="30" t="s">
        <v>86</v>
      </c>
      <c r="B20" s="31"/>
      <c r="C20" s="32"/>
      <c r="D20" s="186" t="s">
        <v>9</v>
      </c>
      <c r="E20" s="39"/>
      <c r="F20" s="39"/>
      <c r="G20" s="39"/>
      <c r="H20" s="189"/>
      <c r="I20" s="190"/>
    </row>
    <row r="21" spans="1:14" s="9" customFormat="1" ht="12" customHeight="1" x14ac:dyDescent="0.25">
      <c r="A21" s="242" t="s">
        <v>84</v>
      </c>
      <c r="B21" s="243"/>
      <c r="C21" s="243"/>
      <c r="D21" s="248" t="s">
        <v>45</v>
      </c>
      <c r="E21" s="248"/>
      <c r="F21" s="33"/>
      <c r="G21" s="33"/>
      <c r="H21" s="33"/>
      <c r="I21" s="35"/>
    </row>
    <row r="22" spans="1:14" ht="12" customHeight="1" x14ac:dyDescent="0.25">
      <c r="A22" s="242" t="s">
        <v>166</v>
      </c>
      <c r="B22" s="243"/>
      <c r="C22" s="243"/>
      <c r="D22" s="248" t="s">
        <v>45</v>
      </c>
      <c r="E22" s="248"/>
      <c r="F22" s="153"/>
      <c r="G22" s="153"/>
      <c r="H22" s="244"/>
      <c r="I22" s="245"/>
    </row>
    <row r="23" spans="1:14" s="9" customFormat="1" ht="12" customHeight="1" thickBot="1" x14ac:dyDescent="0.3">
      <c r="A23" s="231" t="s">
        <v>76</v>
      </c>
      <c r="B23" s="232"/>
      <c r="C23" s="232"/>
      <c r="D23" s="149"/>
      <c r="E23" s="149"/>
      <c r="F23" s="150"/>
      <c r="G23" s="150"/>
      <c r="H23" s="151"/>
      <c r="I23" s="152"/>
    </row>
    <row r="24" spans="1:14" ht="12.75" customHeight="1" thickTop="1" x14ac:dyDescent="0.25">
      <c r="A24" s="238" t="s">
        <v>196</v>
      </c>
      <c r="B24" s="239"/>
      <c r="C24" s="239"/>
      <c r="D24" s="239"/>
      <c r="E24" s="146"/>
      <c r="F24" s="147"/>
      <c r="G24" s="116"/>
      <c r="H24" s="147"/>
      <c r="I24" s="148"/>
    </row>
    <row r="25" spans="1:14" s="9" customFormat="1" ht="12.75" customHeight="1" x14ac:dyDescent="0.25">
      <c r="A25" s="79" t="s">
        <v>197</v>
      </c>
      <c r="B25" s="80"/>
      <c r="C25" s="80"/>
      <c r="D25" s="80"/>
      <c r="E25" s="110"/>
      <c r="F25" s="236" t="s">
        <v>55</v>
      </c>
      <c r="G25" s="236"/>
      <c r="H25" s="236"/>
      <c r="I25" s="237"/>
    </row>
    <row r="26" spans="1:14" s="9" customFormat="1" ht="12.75" customHeight="1" x14ac:dyDescent="0.25">
      <c r="A26" s="104" t="s">
        <v>74</v>
      </c>
      <c r="B26" s="96"/>
      <c r="C26" s="96"/>
      <c r="D26" s="96"/>
      <c r="E26" s="249"/>
      <c r="F26" s="225" t="s">
        <v>198</v>
      </c>
      <c r="G26" s="226"/>
      <c r="H26" s="226"/>
      <c r="I26" s="121">
        <f>E24+E25</f>
        <v>0</v>
      </c>
    </row>
    <row r="27" spans="1:14" s="9" customFormat="1" ht="12.75" customHeight="1" thickBot="1" x14ac:dyDescent="0.3">
      <c r="A27" s="233" t="s">
        <v>73</v>
      </c>
      <c r="B27" s="234"/>
      <c r="C27" s="234"/>
      <c r="D27" s="234"/>
      <c r="E27" s="249"/>
      <c r="F27" s="227"/>
      <c r="G27" s="228"/>
      <c r="H27" s="228"/>
      <c r="I27" s="118"/>
      <c r="J27" s="193"/>
    </row>
    <row r="28" spans="1:14" s="9" customFormat="1" ht="12.75" customHeight="1" thickTop="1" x14ac:dyDescent="0.25">
      <c r="A28" s="305" t="s">
        <v>60</v>
      </c>
      <c r="B28" s="306"/>
      <c r="C28" s="306"/>
      <c r="D28" s="306"/>
      <c r="E28" s="111"/>
      <c r="F28" s="299"/>
      <c r="G28" s="299"/>
      <c r="H28" s="299"/>
      <c r="I28" s="139"/>
      <c r="J28" s="125"/>
      <c r="K28" s="10"/>
      <c r="L28" s="10"/>
      <c r="M28" s="10"/>
      <c r="N28" s="10"/>
    </row>
    <row r="29" spans="1:14" ht="12.75" customHeight="1" x14ac:dyDescent="0.25">
      <c r="A29" s="81" t="s">
        <v>46</v>
      </c>
      <c r="B29" s="80"/>
      <c r="C29" s="80"/>
      <c r="D29" s="80"/>
      <c r="E29" s="112"/>
      <c r="F29" s="214"/>
      <c r="G29" s="214"/>
      <c r="H29" s="214"/>
      <c r="I29" s="118"/>
      <c r="J29" s="126"/>
      <c r="K29" s="10"/>
      <c r="L29" s="10"/>
      <c r="M29" s="10"/>
      <c r="N29" s="10"/>
    </row>
    <row r="30" spans="1:14" s="9" customFormat="1" ht="12.75" customHeight="1" x14ac:dyDescent="0.25">
      <c r="A30" s="209" t="s">
        <v>69</v>
      </c>
      <c r="B30" s="210"/>
      <c r="C30" s="210"/>
      <c r="D30" s="210"/>
      <c r="E30" s="40">
        <f>SUM(E28+E29+I31)</f>
        <v>0</v>
      </c>
      <c r="F30" s="123"/>
      <c r="G30" s="115"/>
      <c r="H30" s="175"/>
      <c r="I30" s="117"/>
      <c r="J30" s="126"/>
      <c r="K30" s="10"/>
      <c r="L30" s="10"/>
      <c r="M30" s="10"/>
      <c r="N30" s="10"/>
    </row>
    <row r="31" spans="1:14" ht="12.75" customHeight="1" x14ac:dyDescent="0.25">
      <c r="A31" s="104" t="s">
        <v>193</v>
      </c>
      <c r="B31" s="96"/>
      <c r="C31" s="96"/>
      <c r="D31" s="96"/>
      <c r="E31" s="191"/>
      <c r="F31" s="214"/>
      <c r="G31" s="214"/>
      <c r="H31" s="214"/>
      <c r="I31" s="118"/>
      <c r="J31" s="10"/>
      <c r="K31" s="10"/>
      <c r="L31" s="10"/>
      <c r="M31" s="10"/>
      <c r="N31" s="10"/>
    </row>
    <row r="32" spans="1:14" ht="6" customHeight="1" x14ac:dyDescent="0.25">
      <c r="A32" s="30"/>
      <c r="B32" s="173"/>
      <c r="C32" s="124"/>
      <c r="D32" s="123"/>
      <c r="E32" s="42"/>
      <c r="F32" s="214"/>
      <c r="G32" s="214"/>
      <c r="H32" s="214"/>
      <c r="I32" s="118"/>
      <c r="J32" s="10"/>
      <c r="K32" s="10"/>
      <c r="L32" s="10"/>
      <c r="M32" s="10"/>
      <c r="N32" s="10"/>
    </row>
    <row r="33" spans="1:14" ht="12.75" customHeight="1" x14ac:dyDescent="0.25">
      <c r="A33" s="219" t="s">
        <v>30</v>
      </c>
      <c r="B33" s="220"/>
      <c r="C33" s="220"/>
      <c r="D33" s="220"/>
      <c r="E33" s="43">
        <f>E30</f>
        <v>0</v>
      </c>
      <c r="F33" s="214" t="s">
        <v>40</v>
      </c>
      <c r="G33" s="214"/>
      <c r="H33" s="214"/>
      <c r="I33" s="119" t="e">
        <f>(E33-I26)/I26</f>
        <v>#DIV/0!</v>
      </c>
      <c r="J33" s="10"/>
      <c r="K33" s="10"/>
      <c r="L33" s="10"/>
      <c r="M33" s="10"/>
      <c r="N33" s="10"/>
    </row>
    <row r="34" spans="1:14" ht="12.75" customHeight="1" x14ac:dyDescent="0.25">
      <c r="A34" s="45"/>
      <c r="B34" s="32"/>
      <c r="C34" s="174" t="s">
        <v>1</v>
      </c>
      <c r="D34" s="174" t="s">
        <v>2</v>
      </c>
      <c r="E34" s="46"/>
      <c r="F34" s="214" t="s">
        <v>58</v>
      </c>
      <c r="G34" s="214"/>
      <c r="H34" s="214"/>
      <c r="I34" s="120">
        <f>E33-I26</f>
        <v>0</v>
      </c>
      <c r="J34" s="10"/>
      <c r="K34" s="10"/>
      <c r="L34" s="10"/>
      <c r="M34" s="10"/>
      <c r="N34" s="10"/>
    </row>
    <row r="35" spans="1:14" ht="12.75" customHeight="1" x14ac:dyDescent="0.25">
      <c r="A35" s="303"/>
      <c r="B35" s="304"/>
      <c r="C35" s="32"/>
      <c r="D35" s="174" t="s">
        <v>3</v>
      </c>
      <c r="E35" s="46"/>
      <c r="F35" s="217"/>
      <c r="G35" s="218"/>
      <c r="H35" s="218"/>
      <c r="I35" s="122"/>
      <c r="J35" s="10"/>
      <c r="K35" s="10"/>
      <c r="L35" s="10"/>
      <c r="M35" s="10"/>
      <c r="N35" s="10"/>
    </row>
    <row r="36" spans="1:14" ht="12.75" customHeight="1" thickBot="1" x14ac:dyDescent="0.3">
      <c r="A36" s="47"/>
      <c r="B36" s="213" t="s">
        <v>75</v>
      </c>
      <c r="C36" s="213"/>
      <c r="D36" s="213"/>
      <c r="E36" s="229"/>
      <c r="F36" s="229"/>
      <c r="G36" s="229"/>
      <c r="H36" s="229"/>
      <c r="I36" s="230"/>
      <c r="J36" s="10"/>
      <c r="K36" s="10"/>
      <c r="L36" s="10"/>
      <c r="M36" s="10"/>
      <c r="N36" s="10"/>
    </row>
    <row r="37" spans="1:14" ht="12.75" customHeight="1" thickTop="1" x14ac:dyDescent="0.25">
      <c r="A37" s="97" t="s">
        <v>28</v>
      </c>
      <c r="B37" s="98"/>
      <c r="C37" s="98"/>
      <c r="D37" s="98"/>
      <c r="E37" s="113"/>
      <c r="F37" s="211" t="s">
        <v>38</v>
      </c>
      <c r="G37" s="212"/>
      <c r="H37" s="212"/>
      <c r="I37" s="127" t="e">
        <f>+(E37-#REF!)/#REF!</f>
        <v>#REF!</v>
      </c>
      <c r="J37" s="10"/>
      <c r="K37" s="10"/>
      <c r="L37" s="10"/>
      <c r="M37" s="10"/>
      <c r="N37" s="10"/>
    </row>
    <row r="38" spans="1:14" s="9" customFormat="1" ht="12.75" customHeight="1" x14ac:dyDescent="0.25">
      <c r="A38" s="82" t="s">
        <v>46</v>
      </c>
      <c r="B38" s="83"/>
      <c r="C38" s="83"/>
      <c r="D38" s="83"/>
      <c r="E38" s="114"/>
      <c r="F38" s="211" t="s">
        <v>39</v>
      </c>
      <c r="G38" s="212"/>
      <c r="H38" s="212"/>
      <c r="I38" s="128"/>
    </row>
    <row r="39" spans="1:14" s="9" customFormat="1" ht="12.75" customHeight="1" x14ac:dyDescent="0.25">
      <c r="A39" s="307" t="s">
        <v>59</v>
      </c>
      <c r="B39" s="300"/>
      <c r="C39" s="300"/>
      <c r="D39" s="300"/>
      <c r="E39" s="48">
        <f>SUM(E37:E38)</f>
        <v>0</v>
      </c>
      <c r="F39" s="175"/>
      <c r="G39" s="115"/>
      <c r="H39" s="115"/>
      <c r="I39" s="117"/>
    </row>
    <row r="40" spans="1:14" ht="12.75" customHeight="1" x14ac:dyDescent="0.25">
      <c r="A40" s="215" t="s">
        <v>47</v>
      </c>
      <c r="B40" s="216"/>
      <c r="C40" s="216"/>
      <c r="D40" s="216"/>
      <c r="E40" s="112"/>
      <c r="F40" s="214" t="s">
        <v>37</v>
      </c>
      <c r="G40" s="214"/>
      <c r="H40" s="214"/>
      <c r="I40" s="119" t="e">
        <f>(E43-E30)/E30</f>
        <v>#DIV/0!</v>
      </c>
    </row>
    <row r="41" spans="1:14" ht="12.75" customHeight="1" thickBot="1" x14ac:dyDescent="0.3">
      <c r="A41" s="207" t="s">
        <v>194</v>
      </c>
      <c r="B41" s="208"/>
      <c r="C41" s="208"/>
      <c r="D41" s="208"/>
      <c r="E41" s="191"/>
      <c r="F41" s="214" t="s">
        <v>36</v>
      </c>
      <c r="G41" s="214"/>
      <c r="H41" s="214"/>
      <c r="I41" s="120">
        <f>E43-E30</f>
        <v>0</v>
      </c>
    </row>
    <row r="42" spans="1:14" s="9" customFormat="1" ht="7.2" customHeight="1" x14ac:dyDescent="0.25">
      <c r="A42" s="142"/>
      <c r="B42" s="143"/>
      <c r="C42" s="143"/>
      <c r="D42" s="143"/>
      <c r="E42" s="144"/>
      <c r="F42" s="175"/>
      <c r="G42" s="175"/>
      <c r="H42" s="175"/>
      <c r="I42" s="118"/>
    </row>
    <row r="43" spans="1:14" ht="12.75" customHeight="1" x14ac:dyDescent="0.25">
      <c r="A43" s="219" t="s">
        <v>29</v>
      </c>
      <c r="B43" s="302"/>
      <c r="C43" s="302"/>
      <c r="D43" s="302"/>
      <c r="E43" s="43">
        <f>E39+E40+E41</f>
        <v>0</v>
      </c>
      <c r="F43" s="300"/>
      <c r="G43" s="300"/>
      <c r="H43" s="300"/>
      <c r="I43" s="44"/>
    </row>
    <row r="44" spans="1:14" ht="12.75" customHeight="1" x14ac:dyDescent="0.25">
      <c r="A44" s="45"/>
      <c r="B44" s="32"/>
      <c r="C44" s="174" t="s">
        <v>1</v>
      </c>
      <c r="D44" s="174" t="s">
        <v>2</v>
      </c>
      <c r="E44" s="46"/>
      <c r="F44" s="300"/>
      <c r="G44" s="300"/>
      <c r="H44" s="300"/>
      <c r="I44" s="41"/>
    </row>
    <row r="45" spans="1:14" ht="12.75" customHeight="1" x14ac:dyDescent="0.25">
      <c r="A45" s="221"/>
      <c r="B45" s="222"/>
      <c r="C45" s="32"/>
      <c r="D45" s="174" t="s">
        <v>3</v>
      </c>
      <c r="E45" s="46"/>
      <c r="F45" s="49"/>
      <c r="G45" s="49"/>
      <c r="H45" s="49"/>
      <c r="I45" s="50"/>
    </row>
    <row r="46" spans="1:14" ht="12.75" customHeight="1" thickBot="1" x14ac:dyDescent="0.3">
      <c r="A46" s="51"/>
      <c r="B46" s="213" t="s">
        <v>75</v>
      </c>
      <c r="C46" s="213"/>
      <c r="D46" s="213"/>
      <c r="E46" s="205"/>
      <c r="F46" s="205"/>
      <c r="G46" s="205"/>
      <c r="H46" s="205"/>
      <c r="I46" s="206"/>
    </row>
    <row r="47" spans="1:14" s="9" customFormat="1" ht="2.25" customHeight="1" thickTop="1" x14ac:dyDescent="0.25">
      <c r="A47" s="129"/>
      <c r="B47" s="130"/>
      <c r="C47" s="52"/>
      <c r="D47" s="106"/>
      <c r="E47" s="107"/>
      <c r="F47" s="107"/>
      <c r="G47" s="107"/>
      <c r="H47" s="107"/>
      <c r="I47" s="41"/>
    </row>
    <row r="48" spans="1:14" ht="14.4" customHeight="1" x14ac:dyDescent="0.25">
      <c r="A48" s="129"/>
      <c r="B48" s="130"/>
      <c r="C48" s="203"/>
      <c r="D48" s="300" t="s">
        <v>25</v>
      </c>
      <c r="E48" s="300"/>
      <c r="F48" s="300"/>
      <c r="G48" s="300"/>
      <c r="H48" s="300"/>
      <c r="I48" s="53" t="e">
        <f>ROUND((E43-I26)/I26,4)</f>
        <v>#DIV/0!</v>
      </c>
    </row>
    <row r="49" spans="1:10" ht="15" thickBot="1" x14ac:dyDescent="0.3">
      <c r="A49" s="131"/>
      <c r="B49" s="132"/>
      <c r="C49" s="204"/>
      <c r="D49" s="301" t="s">
        <v>41</v>
      </c>
      <c r="E49" s="301"/>
      <c r="F49" s="301"/>
      <c r="G49" s="301"/>
      <c r="H49" s="301"/>
      <c r="I49" s="54">
        <f>E43-I26</f>
        <v>0</v>
      </c>
      <c r="J49" s="11"/>
    </row>
    <row r="50" spans="1:10" ht="18" customHeight="1" thickTop="1" thickBot="1" x14ac:dyDescent="0.3">
      <c r="A50" s="291" t="s">
        <v>89</v>
      </c>
      <c r="B50" s="292"/>
      <c r="C50" s="292"/>
      <c r="D50" s="292"/>
      <c r="E50" s="292"/>
      <c r="F50" s="292"/>
      <c r="G50" s="169"/>
      <c r="H50" s="293"/>
      <c r="I50" s="294"/>
    </row>
    <row r="51" spans="1:10" ht="12.75" customHeight="1" thickBot="1" x14ac:dyDescent="0.3">
      <c r="A51" s="99"/>
      <c r="B51" s="101"/>
      <c r="C51" s="101"/>
      <c r="D51" s="102"/>
      <c r="E51" s="100" t="str">
        <f>IF(D8="Non-Faculty Athletic Coaches and Athletic Director",IF(MID(D18,1,14)="Permanent prom",IF(E43&gt;E73,"","YES"),""),"")</f>
        <v/>
      </c>
      <c r="F51" s="101" t="s">
        <v>180</v>
      </c>
      <c r="G51" s="102"/>
      <c r="H51" s="102"/>
      <c r="I51" s="103"/>
    </row>
    <row r="52" spans="1:10" s="9" customFormat="1" ht="12.75" customHeight="1" thickBot="1" x14ac:dyDescent="0.3">
      <c r="A52" s="99"/>
      <c r="B52" s="100" t="str">
        <f>IF(D8="SAAO and Non-SAAO Strategic Positions",IF(MID(D18,1,14)="Permanent prom","PRES",""),"")</f>
        <v/>
      </c>
      <c r="C52" s="101" t="s">
        <v>187</v>
      </c>
      <c r="D52" s="102"/>
      <c r="E52" s="100" t="str">
        <f>IF(D8="Non-Faculty Athletic Coaches and Athletic Director",IF(MID(D18,1,14)="Permanent prom",IF(E43&gt;E73,"PRES",""),""),"")</f>
        <v/>
      </c>
      <c r="F52" s="101" t="s">
        <v>181</v>
      </c>
      <c r="G52" s="102"/>
      <c r="H52" s="102"/>
      <c r="I52" s="103"/>
    </row>
    <row r="53" spans="1:10" s="9" customFormat="1" ht="12.75" customHeight="1" thickBot="1" x14ac:dyDescent="0.3">
      <c r="A53" s="99"/>
      <c r="B53" s="100" t="str">
        <f>IF(D8="EPS/CSS/DMSS",IF(MID(D18,1,14)="Permanent prom",IF(E43&gt;E73,"","YES"),""),"")</f>
        <v/>
      </c>
      <c r="C53" s="101" t="s">
        <v>175</v>
      </c>
      <c r="D53" s="102"/>
      <c r="E53" s="100" t="str">
        <f>IF(MID(D8,1,3)="Fac",IF(MID(D18,1,14)="Permanent prom",IF(E43&gt;E73,"","YES"),""),"")</f>
        <v/>
      </c>
      <c r="F53" s="101" t="s">
        <v>78</v>
      </c>
      <c r="G53" s="102"/>
      <c r="H53" s="102"/>
      <c r="I53" s="103"/>
    </row>
    <row r="54" spans="1:10" s="9" customFormat="1" ht="12.75" customHeight="1" thickBot="1" x14ac:dyDescent="0.3">
      <c r="A54" s="99"/>
      <c r="B54" s="100" t="str">
        <f>IF(D8="EPS/CSS/DMSS",IF(MID(D18,1,14)="Permanent prom",IF(E43&gt;E73,"PRES",""),""),"")</f>
        <v/>
      </c>
      <c r="C54" s="101" t="s">
        <v>176</v>
      </c>
      <c r="D54" s="102"/>
      <c r="E54" s="100" t="str">
        <f>IF(MID(D8,1,3)="Fac",IF(MID(D18,1,14)="Permanent prom",IF(E43&gt;E73,"PRES",""),""),"")</f>
        <v/>
      </c>
      <c r="F54" s="101" t="s">
        <v>62</v>
      </c>
      <c r="G54" s="102"/>
      <c r="H54" s="102"/>
      <c r="I54" s="103"/>
    </row>
    <row r="55" spans="1:10" s="9" customFormat="1" ht="12.75" customHeight="1" thickBot="1" x14ac:dyDescent="0.3">
      <c r="A55" s="99"/>
      <c r="B55" s="101"/>
      <c r="C55" s="101"/>
      <c r="D55" s="102"/>
      <c r="E55" s="100" t="str">
        <f>IF(D8="SHRA",IF(MID(D18,1,4)="Perm",IF(OR(E43&gt;E76,E43&gt;G76,H76&gt;115),"",IF(E43&gt;125000,IF(I48&gt;10%,"","YES"),IF(H76&gt;115,"","YES"))),""),"")</f>
        <v/>
      </c>
      <c r="F55" s="101" t="s">
        <v>79</v>
      </c>
      <c r="G55" s="102"/>
      <c r="H55" s="102"/>
      <c r="I55" s="103"/>
    </row>
    <row r="56" spans="1:10" s="9" customFormat="1" ht="12.75" customHeight="1" thickBot="1" x14ac:dyDescent="0.3">
      <c r="A56" s="99"/>
      <c r="B56" s="101"/>
      <c r="C56" s="101"/>
      <c r="D56" s="102"/>
      <c r="E56" s="100" t="str">
        <f>IF(D8="SHRA",IF(MID(D18,1,4)="Perm",IF(OR(E43&gt;E76,E43&gt;G76,H76&gt;115),"PRES",IF(E43&gt;125000,IF(I48&gt;10%,"PRES",""),IF(H76&gt;115,"PRES",""))),""),"")</f>
        <v/>
      </c>
      <c r="F56" s="101" t="s">
        <v>63</v>
      </c>
      <c r="G56" s="102"/>
      <c r="H56" s="102"/>
      <c r="I56" s="103"/>
    </row>
    <row r="57" spans="1:10" s="9" customFormat="1" ht="18" customHeight="1" thickBot="1" x14ac:dyDescent="0.3">
      <c r="A57" s="295" t="s">
        <v>64</v>
      </c>
      <c r="B57" s="296"/>
      <c r="C57" s="296"/>
      <c r="D57" s="296"/>
      <c r="E57" s="296"/>
      <c r="F57" s="296"/>
      <c r="G57" s="158"/>
      <c r="H57" s="158"/>
      <c r="I57" s="159"/>
    </row>
    <row r="58" spans="1:10" s="9" customFormat="1" ht="12.75" customHeight="1" thickBot="1" x14ac:dyDescent="0.3">
      <c r="A58" s="84"/>
      <c r="B58" s="86"/>
      <c r="C58" s="86"/>
      <c r="D58" s="86"/>
      <c r="E58" s="85" t="str">
        <f>IF(D8="Non-Faculty Athletic Coaches and Athletic Director",IF(D18="Permanent non-promotional incr/on-going supplement w/o end date", IF(E37&gt;E73,"", IF(OR(I48&lt;0.2501,I49&lt;=25000),"YES","")),""),"")</f>
        <v/>
      </c>
      <c r="F58" s="81" t="s">
        <v>182</v>
      </c>
      <c r="G58" s="86"/>
      <c r="H58" s="80"/>
      <c r="I58" s="87"/>
    </row>
    <row r="59" spans="1:10" s="9" customFormat="1" ht="12.6" customHeight="1" thickBot="1" x14ac:dyDescent="0.3">
      <c r="A59" s="84"/>
      <c r="B59" s="88" t="str">
        <f>IF(D8="SAAO and Non-SAAO Strategic Positions",IF(D18="Permanent non-promotional incr/on-going supplement w/o end date",IF(AND(E43&gt;H73, I48&gt;=0.1001),"BOT, PRES, BOG", IF(OR(E43&gt;H73,I48&gt;=0.1001), "BOT, PRES","PRES")),""),"")</f>
        <v/>
      </c>
      <c r="C59" s="290" t="s">
        <v>187</v>
      </c>
      <c r="D59" s="289"/>
      <c r="E59" s="88" t="str">
        <f>IF(D8="Non-Faculty Athletic Coaches and Athletic Director",IF(D18="Permanent non-promotional incr/on-going supplement w/o end date",IF(AND(I48&gt;=0.2501,I49&gt;25000),"BOG", IF(E37&gt;E73,"PRES","")),""),"")</f>
        <v/>
      </c>
      <c r="F59" s="290" t="s">
        <v>181</v>
      </c>
      <c r="G59" s="288"/>
      <c r="H59" s="288"/>
      <c r="I59" s="289"/>
    </row>
    <row r="60" spans="1:10" s="9" customFormat="1" ht="12.6" thickBot="1" x14ac:dyDescent="0.3">
      <c r="A60" s="84"/>
      <c r="B60" s="85" t="str">
        <f>IF(D8="EPS/CSS/DMSS",IF(D18="Permanent non-promotional incr/on-going supplement w/o end date", IF(E43&gt;E73,"",IF(E43&lt;=125000,"YES",IF(E43&gt;H73,"",IF(I48&gt;=0.1001,"","YES")))),""),"")</f>
        <v/>
      </c>
      <c r="C60" s="81" t="s">
        <v>177</v>
      </c>
      <c r="D60" s="86"/>
      <c r="E60" s="85" t="str">
        <f>IF(MID(D8,1,3)="Fac",IF(D18="Permanent non-promotional incr/on-going supplement w/o end date",IF(E37&gt;E73,"",IF(D19="Yes",IF(E40&gt;50000,"","YES"),IF(D20="Yes",IF(E40&gt;75000,"","YES"),"YES"))),""),"")</f>
        <v/>
      </c>
      <c r="F60" s="81" t="s">
        <v>80</v>
      </c>
      <c r="G60" s="86"/>
      <c r="H60" s="177"/>
      <c r="I60" s="178"/>
    </row>
    <row r="61" spans="1:10" s="9" customFormat="1" ht="12.6" customHeight="1" thickBot="1" x14ac:dyDescent="0.3">
      <c r="A61" s="84"/>
      <c r="B61" s="88" t="str">
        <f>IF(D8="EPS/CSS/DMSS",IF(D18="Permanent non-promotional incr/on-going supplement w/o end date",IF(E43&gt;E73, "PRES",IF(E43&gt;125000,IF(E43&gt;H73,"PRES",IF(I48&gt;=0.1001,"PRES","")),"")),""),"")</f>
        <v/>
      </c>
      <c r="C61" s="290" t="s">
        <v>176</v>
      </c>
      <c r="D61" s="289"/>
      <c r="E61" s="88" t="str">
        <f>IF(MID(D8,1,3)="Fac",IF(D18="Permanent non-promotional incr/on-going supplement w/o end date",IF(E37&gt;E73,"PRES",IF(D19="Yes",IF(E40&gt;50000,"PRES",""),IF(D20="Yes",IF(E40&gt;75000,"PRES",""),""))),""),"")</f>
        <v/>
      </c>
      <c r="F61" s="290" t="s">
        <v>62</v>
      </c>
      <c r="G61" s="288"/>
      <c r="H61" s="288"/>
      <c r="I61" s="289"/>
    </row>
    <row r="62" spans="1:10" s="9" customFormat="1" ht="12" x14ac:dyDescent="0.25">
      <c r="A62" s="84"/>
      <c r="B62" s="86"/>
      <c r="C62" s="86"/>
      <c r="D62" s="86"/>
      <c r="E62" s="161"/>
      <c r="F62" s="86"/>
      <c r="G62" s="86"/>
      <c r="H62" s="177"/>
      <c r="I62" s="178"/>
    </row>
    <row r="63" spans="1:10" s="9" customFormat="1" ht="12.6" customHeight="1" x14ac:dyDescent="0.25">
      <c r="A63" s="84"/>
      <c r="B63" s="86"/>
      <c r="C63" s="86"/>
      <c r="D63" s="86"/>
      <c r="E63" s="160"/>
      <c r="F63" s="288"/>
      <c r="G63" s="288"/>
      <c r="H63" s="288"/>
      <c r="I63" s="289"/>
    </row>
    <row r="64" spans="1:10" s="9" customFormat="1" ht="18" customHeight="1" thickBot="1" x14ac:dyDescent="0.3">
      <c r="A64" s="297" t="s">
        <v>44</v>
      </c>
      <c r="B64" s="298"/>
      <c r="C64" s="298"/>
      <c r="D64" s="298"/>
      <c r="E64" s="298"/>
      <c r="F64" s="298"/>
      <c r="G64" s="156"/>
      <c r="H64" s="156"/>
      <c r="I64" s="157"/>
    </row>
    <row r="65" spans="1:10" s="9" customFormat="1" ht="12.75" customHeight="1" thickBot="1" x14ac:dyDescent="0.3">
      <c r="A65" s="89"/>
      <c r="B65" s="90" t="str">
        <f>IF(D8="SAAO and Non-SAAO Strategic Positions",IF(D18="Temporary Incr w/end date","PRES",""),"")</f>
        <v/>
      </c>
      <c r="C65" s="91" t="s">
        <v>188</v>
      </c>
      <c r="D65" s="92"/>
      <c r="E65" s="95" t="str">
        <f>IF(MID(D8,1,3)="Fac",IF(D18="Temporary Incr w/end date",IF(D22="No",IF(E41&lt;=50000,"VC","PRES"),IF(D22="Yes","PRES",IF(E41&lt;=50000,"VC","PRES"))),""),"")</f>
        <v/>
      </c>
      <c r="F65" s="92" t="s">
        <v>81</v>
      </c>
      <c r="G65" s="92"/>
      <c r="H65" s="93"/>
      <c r="I65" s="94"/>
    </row>
    <row r="66" spans="1:10" s="9" customFormat="1" ht="12.6" customHeight="1" thickBot="1" x14ac:dyDescent="0.3">
      <c r="A66" s="89"/>
      <c r="B66" s="154" t="str">
        <f>IF(D18="Temporary Incr w/end date",IF(OR(D8="EPS/CSS/DMSS", D8="Non-Faculty Athletic Coaches and Athletic Director"),IF(D22="Yes","PRES",IF(E41&lt;=50000,"VC","PRES")),""),"")</f>
        <v/>
      </c>
      <c r="C66" s="286" t="s">
        <v>183</v>
      </c>
      <c r="D66" s="287"/>
      <c r="E66" s="95" t="str">
        <f>IF(D8="SHRA",IF(D18="Temporary Incr w/end date",IF(OR(E43&gt;E76,E43&gt;G76,H76&gt;115),"PRES",IF(D21="Yes","PRES",IF(E43&gt;125000, IF(I48&lt;=10%,"VC","PRES"),IF(H76&lt;=115,"VC","PRES")))),""),"")</f>
        <v/>
      </c>
      <c r="F66" s="92" t="s">
        <v>82</v>
      </c>
      <c r="G66" s="176"/>
      <c r="H66" s="176"/>
      <c r="I66" s="172"/>
    </row>
    <row r="67" spans="1:10" s="10" customFormat="1" ht="5.4" customHeight="1" thickBot="1" x14ac:dyDescent="0.3">
      <c r="A67" s="135"/>
      <c r="B67" s="136"/>
      <c r="C67" s="136"/>
      <c r="D67" s="136"/>
      <c r="E67" s="136"/>
      <c r="F67" s="96"/>
      <c r="G67" s="96"/>
      <c r="H67" s="137"/>
      <c r="I67" s="138"/>
    </row>
    <row r="68" spans="1:10" ht="12" customHeight="1" thickBot="1" x14ac:dyDescent="0.3">
      <c r="A68" s="283" t="s">
        <v>85</v>
      </c>
      <c r="B68" s="284"/>
      <c r="C68" s="284"/>
      <c r="D68" s="284"/>
      <c r="E68" s="284"/>
      <c r="F68" s="284"/>
      <c r="G68" s="284"/>
      <c r="H68" s="284"/>
      <c r="I68" s="285"/>
    </row>
    <row r="69" spans="1:10" ht="175.2" customHeight="1" x14ac:dyDescent="0.25">
      <c r="A69" s="277"/>
      <c r="B69" s="278"/>
      <c r="C69" s="278"/>
      <c r="D69" s="278"/>
      <c r="E69" s="278"/>
      <c r="F69" s="278"/>
      <c r="G69" s="278"/>
      <c r="H69" s="278"/>
      <c r="I69" s="279"/>
    </row>
    <row r="70" spans="1:10" ht="175.2" customHeight="1" thickBot="1" x14ac:dyDescent="0.3">
      <c r="A70" s="280"/>
      <c r="B70" s="281"/>
      <c r="C70" s="281"/>
      <c r="D70" s="281"/>
      <c r="E70" s="281"/>
      <c r="F70" s="281"/>
      <c r="G70" s="281"/>
      <c r="H70" s="281"/>
      <c r="I70" s="282"/>
    </row>
    <row r="71" spans="1:10" ht="6.6" customHeight="1" x14ac:dyDescent="0.25">
      <c r="A71" s="266"/>
      <c r="B71" s="267"/>
      <c r="C71" s="267"/>
      <c r="D71" s="267"/>
      <c r="E71" s="267"/>
      <c r="F71" s="267"/>
      <c r="G71" s="267"/>
      <c r="H71" s="267"/>
      <c r="I71" s="268"/>
    </row>
    <row r="72" spans="1:10" s="19" customFormat="1" ht="6" customHeight="1" x14ac:dyDescent="0.2">
      <c r="A72" s="140"/>
      <c r="B72" s="20"/>
      <c r="C72" s="20"/>
      <c r="D72" s="20"/>
      <c r="E72" s="20"/>
      <c r="F72" s="20"/>
      <c r="G72" s="20"/>
      <c r="H72" s="20"/>
      <c r="I72" s="21"/>
      <c r="J72" s="18"/>
    </row>
    <row r="73" spans="1:10" s="19" customFormat="1" ht="20.25" customHeight="1" x14ac:dyDescent="0.2">
      <c r="A73" s="179"/>
      <c r="B73" s="265" t="s">
        <v>164</v>
      </c>
      <c r="C73" s="269"/>
      <c r="D73" s="57"/>
      <c r="E73" s="155"/>
      <c r="F73" s="162"/>
      <c r="G73" s="170"/>
      <c r="H73" s="141"/>
      <c r="I73" s="58"/>
      <c r="J73" s="18"/>
    </row>
    <row r="74" spans="1:10" s="19" customFormat="1" ht="19.95" customHeight="1" x14ac:dyDescent="0.2">
      <c r="A74" s="264"/>
      <c r="B74" s="265"/>
      <c r="C74" s="22"/>
      <c r="D74" s="180" t="s">
        <v>32</v>
      </c>
      <c r="E74" s="263" t="s">
        <v>33</v>
      </c>
      <c r="F74" s="263"/>
      <c r="G74" s="171" t="s">
        <v>170</v>
      </c>
      <c r="H74" s="171" t="s">
        <v>171</v>
      </c>
      <c r="I74" s="58"/>
      <c r="J74" s="18"/>
    </row>
    <row r="75" spans="1:10" s="19" customFormat="1" ht="7.95" customHeight="1" x14ac:dyDescent="0.2">
      <c r="A75" s="179"/>
      <c r="B75" s="180"/>
      <c r="C75" s="22"/>
      <c r="D75" s="180"/>
      <c r="E75" s="180"/>
      <c r="F75" s="180"/>
      <c r="G75" s="180"/>
      <c r="H75" s="180"/>
      <c r="I75" s="58"/>
      <c r="J75" s="18"/>
    </row>
    <row r="76" spans="1:10" s="19" customFormat="1" ht="19.2" customHeight="1" x14ac:dyDescent="0.2">
      <c r="A76" s="179"/>
      <c r="B76" s="265" t="s">
        <v>83</v>
      </c>
      <c r="C76" s="269"/>
      <c r="D76" s="57"/>
      <c r="E76" s="155"/>
      <c r="F76" s="162"/>
      <c r="G76" s="155"/>
      <c r="H76" s="168">
        <f>IF(AND(E43&gt;0,D76&gt;0),(ROUND(E43 / D76,4)*100),0)</f>
        <v>0</v>
      </c>
      <c r="I76" s="58"/>
      <c r="J76" s="18"/>
    </row>
    <row r="77" spans="1:10" s="19" customFormat="1" ht="15.6" customHeight="1" x14ac:dyDescent="0.2">
      <c r="A77" s="264"/>
      <c r="B77" s="265"/>
      <c r="C77" s="22"/>
      <c r="D77" s="180" t="s">
        <v>128</v>
      </c>
      <c r="E77" s="263" t="s">
        <v>70</v>
      </c>
      <c r="F77" s="263"/>
      <c r="G77" s="181" t="s">
        <v>71</v>
      </c>
      <c r="H77" s="180" t="s">
        <v>72</v>
      </c>
      <c r="I77" s="58"/>
      <c r="J77" s="18"/>
    </row>
    <row r="78" spans="1:10" s="19" customFormat="1" ht="10.199999999999999" customHeight="1" x14ac:dyDescent="0.2">
      <c r="A78" s="179"/>
      <c r="B78" s="180"/>
      <c r="C78" s="22"/>
      <c r="D78" s="180"/>
      <c r="E78" s="180"/>
      <c r="F78" s="180"/>
      <c r="G78" s="180"/>
      <c r="H78" s="180"/>
      <c r="I78" s="58"/>
      <c r="J78" s="18"/>
    </row>
    <row r="79" spans="1:10" s="19" customFormat="1" ht="26.25" customHeight="1" x14ac:dyDescent="0.3">
      <c r="A79" s="264"/>
      <c r="B79" s="265"/>
      <c r="C79" s="22"/>
      <c r="D79" s="202"/>
      <c r="E79" s="133"/>
      <c r="F79" s="145"/>
      <c r="G79" s="194" t="s">
        <v>184</v>
      </c>
      <c r="H79" s="59"/>
      <c r="I79" s="60"/>
      <c r="J79" s="18"/>
    </row>
    <row r="80" spans="1:10" s="19" customFormat="1" ht="11.4" customHeight="1" thickBot="1" x14ac:dyDescent="0.35">
      <c r="A80" s="264"/>
      <c r="B80" s="265"/>
      <c r="C80" s="22"/>
      <c r="D80" s="202"/>
      <c r="E80" s="133"/>
      <c r="F80" s="23"/>
      <c r="G80" s="23"/>
      <c r="H80" s="61" t="s">
        <v>34</v>
      </c>
      <c r="I80" s="62" t="s">
        <v>35</v>
      </c>
      <c r="J80" s="18"/>
    </row>
    <row r="81" spans="1:9" s="9" customFormat="1" ht="7.2" customHeight="1" x14ac:dyDescent="0.25">
      <c r="A81" s="270"/>
      <c r="B81" s="271"/>
      <c r="C81" s="271"/>
      <c r="D81" s="271"/>
      <c r="E81" s="271"/>
      <c r="F81" s="271"/>
      <c r="G81" s="271"/>
      <c r="H81" s="271"/>
      <c r="I81" s="272"/>
    </row>
    <row r="82" spans="1:9" ht="12" x14ac:dyDescent="0.25">
      <c r="A82" s="63" t="s">
        <v>7</v>
      </c>
      <c r="B82" s="64"/>
      <c r="C82" s="262" t="str">
        <f>T(D5)</f>
        <v/>
      </c>
      <c r="D82" s="262"/>
      <c r="E82" s="65"/>
      <c r="F82" s="65"/>
      <c r="G82" s="65"/>
      <c r="H82" s="66"/>
      <c r="I82" s="67"/>
    </row>
    <row r="83" spans="1:9" ht="12" x14ac:dyDescent="0.25">
      <c r="A83" s="273" t="s">
        <v>99</v>
      </c>
      <c r="B83" s="274"/>
      <c r="C83" s="274"/>
      <c r="D83" s="274"/>
      <c r="E83" s="274"/>
      <c r="F83" s="274"/>
      <c r="G83" s="274"/>
      <c r="H83" s="274"/>
      <c r="I83" s="275"/>
    </row>
    <row r="84" spans="1:9" ht="12" x14ac:dyDescent="0.25">
      <c r="A84" s="68"/>
      <c r="B84" s="69"/>
      <c r="C84" s="56"/>
      <c r="D84" s="173" t="s">
        <v>8</v>
      </c>
      <c r="E84" s="276"/>
      <c r="F84" s="276"/>
      <c r="G84" s="261"/>
      <c r="H84" s="261"/>
      <c r="I84" s="109"/>
    </row>
    <row r="85" spans="1:9" ht="12" x14ac:dyDescent="0.25">
      <c r="A85" s="68"/>
      <c r="B85" s="69"/>
      <c r="C85" s="69"/>
      <c r="D85" s="56"/>
      <c r="E85" s="71" t="s">
        <v>21</v>
      </c>
      <c r="F85" s="56"/>
      <c r="G85" s="72" t="s">
        <v>23</v>
      </c>
      <c r="H85" s="56"/>
      <c r="I85" s="73" t="s">
        <v>6</v>
      </c>
    </row>
    <row r="86" spans="1:9" ht="15" customHeight="1" x14ac:dyDescent="0.25">
      <c r="A86" s="257" t="s">
        <v>98</v>
      </c>
      <c r="B86" s="258"/>
      <c r="C86" s="258"/>
      <c r="D86" s="258"/>
      <c r="E86" s="259"/>
      <c r="F86" s="259"/>
      <c r="G86" s="260"/>
      <c r="H86" s="260"/>
      <c r="I86" s="108"/>
    </row>
    <row r="87" spans="1:9" ht="12" x14ac:dyDescent="0.25">
      <c r="A87" s="55"/>
      <c r="B87" s="74"/>
      <c r="C87" s="74"/>
      <c r="D87" s="74"/>
      <c r="E87" s="71" t="s">
        <v>21</v>
      </c>
      <c r="F87" s="56"/>
      <c r="G87" s="72" t="s">
        <v>23</v>
      </c>
      <c r="H87" s="56"/>
      <c r="I87" s="73" t="s">
        <v>6</v>
      </c>
    </row>
    <row r="88" spans="1:9" ht="15" customHeight="1" x14ac:dyDescent="0.25">
      <c r="A88" s="257" t="s">
        <v>16</v>
      </c>
      <c r="B88" s="258"/>
      <c r="C88" s="258"/>
      <c r="D88" s="258"/>
      <c r="E88" s="259"/>
      <c r="F88" s="259"/>
      <c r="G88" s="260"/>
      <c r="H88" s="260"/>
      <c r="I88" s="109"/>
    </row>
    <row r="89" spans="1:9" ht="12" x14ac:dyDescent="0.25">
      <c r="A89" s="55"/>
      <c r="B89" s="74"/>
      <c r="C89" s="74"/>
      <c r="D89" s="74"/>
      <c r="E89" s="71" t="s">
        <v>21</v>
      </c>
      <c r="F89" s="56"/>
      <c r="G89" s="72" t="s">
        <v>23</v>
      </c>
      <c r="H89" s="56"/>
      <c r="I89" s="73" t="s">
        <v>6</v>
      </c>
    </row>
    <row r="90" spans="1:9" ht="15" customHeight="1" x14ac:dyDescent="0.25">
      <c r="A90" s="257" t="s">
        <v>92</v>
      </c>
      <c r="B90" s="258"/>
      <c r="C90" s="258"/>
      <c r="D90" s="258"/>
      <c r="E90" s="259"/>
      <c r="F90" s="259"/>
      <c r="G90" s="260"/>
      <c r="H90" s="260"/>
      <c r="I90" s="109"/>
    </row>
    <row r="91" spans="1:9" ht="12" x14ac:dyDescent="0.25">
      <c r="A91" s="182"/>
      <c r="B91" s="75"/>
      <c r="C91" s="75"/>
      <c r="D91" s="75"/>
      <c r="E91" s="71" t="s">
        <v>21</v>
      </c>
      <c r="F91" s="56"/>
      <c r="G91" s="72" t="s">
        <v>23</v>
      </c>
      <c r="H91" s="56"/>
      <c r="I91" s="73" t="s">
        <v>6</v>
      </c>
    </row>
    <row r="92" spans="1:9" ht="15" customHeight="1" x14ac:dyDescent="0.25">
      <c r="A92" s="257" t="s">
        <v>91</v>
      </c>
      <c r="B92" s="258"/>
      <c r="C92" s="258"/>
      <c r="D92" s="258"/>
      <c r="E92" s="259"/>
      <c r="F92" s="259"/>
      <c r="G92" s="260"/>
      <c r="H92" s="260"/>
      <c r="I92" s="109"/>
    </row>
    <row r="93" spans="1:9" ht="12" x14ac:dyDescent="0.25">
      <c r="A93" s="182"/>
      <c r="B93" s="75"/>
      <c r="C93" s="75"/>
      <c r="D93" s="75"/>
      <c r="E93" s="71" t="s">
        <v>21</v>
      </c>
      <c r="F93" s="56"/>
      <c r="G93" s="72" t="s">
        <v>23</v>
      </c>
      <c r="H93" s="56"/>
      <c r="I93" s="73" t="s">
        <v>6</v>
      </c>
    </row>
    <row r="94" spans="1:9" ht="15" customHeight="1" x14ac:dyDescent="0.25">
      <c r="A94" s="257" t="s">
        <v>93</v>
      </c>
      <c r="B94" s="258"/>
      <c r="C94" s="258"/>
      <c r="D94" s="258"/>
      <c r="E94" s="259"/>
      <c r="F94" s="259"/>
      <c r="G94" s="260"/>
      <c r="H94" s="260"/>
      <c r="I94" s="109"/>
    </row>
    <row r="95" spans="1:9" ht="12" x14ac:dyDescent="0.25">
      <c r="A95" s="182"/>
      <c r="B95" s="75"/>
      <c r="C95" s="75"/>
      <c r="D95" s="75"/>
      <c r="E95" s="71" t="s">
        <v>21</v>
      </c>
      <c r="F95" s="56"/>
      <c r="G95" s="72" t="s">
        <v>23</v>
      </c>
      <c r="H95" s="56"/>
      <c r="I95" s="73" t="s">
        <v>6</v>
      </c>
    </row>
    <row r="96" spans="1:9" ht="12.6" thickBot="1" x14ac:dyDescent="0.3">
      <c r="A96" s="76"/>
      <c r="B96" s="77"/>
      <c r="C96" s="77"/>
      <c r="D96" s="78"/>
      <c r="E96" s="78"/>
      <c r="F96" s="78"/>
      <c r="G96" s="78"/>
      <c r="H96" s="78"/>
      <c r="I96" s="192" t="s">
        <v>201</v>
      </c>
    </row>
    <row r="97" spans="1:9" x14ac:dyDescent="0.3">
      <c r="A97" s="4"/>
      <c r="B97" s="4"/>
      <c r="C97" s="4"/>
      <c r="D97" s="4"/>
      <c r="E97" s="3"/>
      <c r="F97" s="4"/>
      <c r="G97" s="4"/>
      <c r="H97" s="4"/>
      <c r="I97" s="5"/>
    </row>
    <row r="100" spans="1:9" x14ac:dyDescent="0.3">
      <c r="C100" s="4"/>
    </row>
    <row r="105" spans="1:9" x14ac:dyDescent="0.3">
      <c r="F105" s="1" t="s">
        <v>22</v>
      </c>
    </row>
    <row r="140" spans="1:6" x14ac:dyDescent="0.3">
      <c r="A140" s="9"/>
      <c r="B140" s="9"/>
      <c r="C140" s="9"/>
      <c r="D140" s="9"/>
      <c r="F140" s="9"/>
    </row>
    <row r="141" spans="1:6" hidden="1" x14ac:dyDescent="0.3">
      <c r="A141" s="12"/>
      <c r="B141" s="12"/>
      <c r="C141" s="9"/>
      <c r="D141" s="9"/>
      <c r="F141" s="9"/>
    </row>
    <row r="142" spans="1:6" hidden="1" x14ac:dyDescent="0.3">
      <c r="A142" s="12"/>
      <c r="B142" s="13" t="s">
        <v>9</v>
      </c>
      <c r="C142" s="9"/>
      <c r="D142" s="9"/>
      <c r="F142" s="9"/>
    </row>
    <row r="143" spans="1:6" hidden="1" x14ac:dyDescent="0.3">
      <c r="A143" s="12"/>
      <c r="B143" s="163" t="s">
        <v>94</v>
      </c>
      <c r="C143" s="9"/>
      <c r="D143" s="9"/>
      <c r="F143" s="9"/>
    </row>
    <row r="144" spans="1:6" hidden="1" x14ac:dyDescent="0.3">
      <c r="A144" s="12"/>
      <c r="B144" s="163" t="s">
        <v>95</v>
      </c>
      <c r="C144" s="9"/>
      <c r="D144" s="9"/>
      <c r="F144" s="9"/>
    </row>
    <row r="145" spans="1:9" s="9" customFormat="1" hidden="1" x14ac:dyDescent="0.3">
      <c r="A145" s="12"/>
      <c r="B145" s="14" t="s">
        <v>50</v>
      </c>
      <c r="E145" s="6"/>
      <c r="I145" s="7"/>
    </row>
    <row r="146" spans="1:9" s="9" customFormat="1" hidden="1" x14ac:dyDescent="0.3">
      <c r="A146" s="12"/>
      <c r="B146" s="14" t="s">
        <v>51</v>
      </c>
      <c r="E146" s="6"/>
      <c r="I146" s="7"/>
    </row>
    <row r="147" spans="1:9" s="9" customFormat="1" hidden="1" x14ac:dyDescent="0.3">
      <c r="A147" s="12"/>
      <c r="B147" s="14" t="s">
        <v>165</v>
      </c>
      <c r="E147" s="6"/>
      <c r="I147" s="7"/>
    </row>
    <row r="148" spans="1:9" hidden="1" x14ac:dyDescent="0.3">
      <c r="A148" s="12"/>
      <c r="B148" s="15" t="s">
        <v>66</v>
      </c>
      <c r="C148" s="9"/>
      <c r="D148" s="9"/>
      <c r="F148" s="9"/>
    </row>
    <row r="149" spans="1:9" hidden="1" x14ac:dyDescent="0.3">
      <c r="A149" s="12"/>
      <c r="B149" s="164" t="s">
        <v>96</v>
      </c>
      <c r="C149" s="9"/>
      <c r="D149" s="9"/>
      <c r="F149" s="9"/>
    </row>
    <row r="150" spans="1:9" s="9" customFormat="1" hidden="1" x14ac:dyDescent="0.3">
      <c r="A150" s="12"/>
      <c r="B150" s="13" t="s">
        <v>56</v>
      </c>
      <c r="E150" s="6"/>
      <c r="I150" s="7"/>
    </row>
    <row r="151" spans="1:9" hidden="1" x14ac:dyDescent="0.3">
      <c r="A151" s="12"/>
      <c r="B151" s="15" t="s">
        <v>26</v>
      </c>
      <c r="C151" s="9"/>
      <c r="D151" s="9"/>
      <c r="F151" s="9"/>
    </row>
    <row r="152" spans="1:9" s="9" customFormat="1" hidden="1" x14ac:dyDescent="0.3">
      <c r="A152" s="12"/>
      <c r="B152" s="15" t="s">
        <v>97</v>
      </c>
      <c r="E152" s="6"/>
      <c r="I152" s="7"/>
    </row>
    <row r="153" spans="1:9" hidden="1" x14ac:dyDescent="0.3">
      <c r="A153" s="12"/>
      <c r="B153" s="15" t="s">
        <v>4</v>
      </c>
      <c r="C153" s="9"/>
      <c r="D153" s="9"/>
      <c r="F153" s="9"/>
    </row>
    <row r="154" spans="1:9" hidden="1" x14ac:dyDescent="0.3">
      <c r="A154" s="12"/>
      <c r="B154" s="16" t="s">
        <v>5</v>
      </c>
      <c r="C154" s="9"/>
      <c r="D154" s="9"/>
      <c r="F154" s="9"/>
    </row>
    <row r="155" spans="1:9" hidden="1" x14ac:dyDescent="0.3">
      <c r="A155" s="12"/>
      <c r="B155" s="16" t="s">
        <v>31</v>
      </c>
      <c r="C155" s="9"/>
      <c r="D155" s="9"/>
      <c r="F155" s="9"/>
    </row>
    <row r="156" spans="1:9" s="9" customFormat="1" hidden="1" x14ac:dyDescent="0.3">
      <c r="A156" s="12"/>
      <c r="B156" s="16" t="s">
        <v>52</v>
      </c>
      <c r="E156" s="6"/>
      <c r="I156" s="7"/>
    </row>
    <row r="157" spans="1:9" hidden="1" x14ac:dyDescent="0.3">
      <c r="A157" s="12"/>
      <c r="B157" s="16" t="s">
        <v>27</v>
      </c>
      <c r="C157" s="9"/>
      <c r="D157" s="9"/>
      <c r="F157" s="9"/>
    </row>
    <row r="158" spans="1:9" hidden="1" x14ac:dyDescent="0.3">
      <c r="A158" s="12"/>
      <c r="B158" s="16" t="s">
        <v>178</v>
      </c>
      <c r="C158" s="9"/>
      <c r="D158" s="9"/>
      <c r="F158" s="9"/>
    </row>
    <row r="159" spans="1:9" s="9" customFormat="1" hidden="1" x14ac:dyDescent="0.3">
      <c r="A159" s="12"/>
      <c r="B159" s="16" t="s">
        <v>57</v>
      </c>
      <c r="E159" s="6"/>
      <c r="I159" s="7"/>
    </row>
    <row r="160" spans="1:9" hidden="1" x14ac:dyDescent="0.3">
      <c r="A160" s="12"/>
      <c r="B160" s="16" t="s">
        <v>53</v>
      </c>
      <c r="C160" s="9"/>
      <c r="D160" s="9"/>
      <c r="F160" s="9"/>
    </row>
    <row r="161" spans="1:9" hidden="1" x14ac:dyDescent="0.3">
      <c r="A161" s="12"/>
      <c r="B161" s="16" t="s">
        <v>54</v>
      </c>
      <c r="C161" s="9"/>
      <c r="D161" s="9"/>
      <c r="F161" s="9"/>
    </row>
    <row r="162" spans="1:9" hidden="1" x14ac:dyDescent="0.3">
      <c r="A162" s="12"/>
      <c r="B162" s="17"/>
      <c r="C162" s="9"/>
      <c r="D162" s="9"/>
      <c r="F162" s="9"/>
    </row>
    <row r="163" spans="1:9" hidden="1" x14ac:dyDescent="0.3">
      <c r="A163" s="12"/>
      <c r="B163" s="17"/>
      <c r="C163" s="9"/>
      <c r="D163" s="9"/>
      <c r="F163" s="9"/>
    </row>
    <row r="164" spans="1:9" hidden="1" x14ac:dyDescent="0.3">
      <c r="A164" s="12"/>
      <c r="B164" s="17"/>
      <c r="C164" s="9"/>
      <c r="D164" s="9"/>
      <c r="F164" s="9"/>
    </row>
    <row r="165" spans="1:9" hidden="1" x14ac:dyDescent="0.3">
      <c r="A165" s="12"/>
      <c r="B165" s="13" t="s">
        <v>9</v>
      </c>
      <c r="C165" s="9"/>
      <c r="D165" s="9"/>
      <c r="F165" s="9"/>
    </row>
    <row r="166" spans="1:9" hidden="1" x14ac:dyDescent="0.3">
      <c r="A166" s="12"/>
      <c r="B166" s="17" t="s">
        <v>48</v>
      </c>
      <c r="C166" s="9"/>
      <c r="D166" s="9"/>
      <c r="F166" s="9"/>
    </row>
    <row r="167" spans="1:9" s="9" customFormat="1" hidden="1" x14ac:dyDescent="0.3">
      <c r="A167" s="12"/>
      <c r="B167" s="17" t="s">
        <v>49</v>
      </c>
      <c r="E167" s="6"/>
      <c r="I167" s="7"/>
    </row>
    <row r="168" spans="1:9" s="9" customFormat="1" hidden="1" x14ac:dyDescent="0.3">
      <c r="A168" s="12"/>
      <c r="B168" s="17" t="s">
        <v>179</v>
      </c>
      <c r="E168" s="6"/>
      <c r="I168" s="7"/>
    </row>
    <row r="169" spans="1:9" s="9" customFormat="1" hidden="1" x14ac:dyDescent="0.3">
      <c r="A169" s="12"/>
      <c r="B169" s="17" t="s">
        <v>186</v>
      </c>
      <c r="E169" s="6"/>
      <c r="I169" s="7"/>
    </row>
    <row r="170" spans="1:9" s="9" customFormat="1" hidden="1" x14ac:dyDescent="0.3">
      <c r="A170" s="12"/>
      <c r="B170" s="17" t="s">
        <v>174</v>
      </c>
      <c r="E170" s="6"/>
      <c r="I170" s="7"/>
    </row>
    <row r="171" spans="1:9" s="9" customFormat="1" hidden="1" x14ac:dyDescent="0.3">
      <c r="A171" s="12"/>
      <c r="B171" s="17" t="s">
        <v>65</v>
      </c>
      <c r="E171" s="6"/>
      <c r="I171" s="7"/>
    </row>
    <row r="172" spans="1:9" hidden="1" x14ac:dyDescent="0.3">
      <c r="A172" s="12"/>
      <c r="B172" s="17"/>
      <c r="C172" s="9"/>
      <c r="D172" s="9"/>
      <c r="F172" s="9"/>
    </row>
    <row r="173" spans="1:9" hidden="1" x14ac:dyDescent="0.3">
      <c r="A173" s="12"/>
      <c r="B173" s="17" t="s">
        <v>9</v>
      </c>
      <c r="C173" s="9"/>
      <c r="D173" s="9"/>
      <c r="F173" s="9"/>
    </row>
    <row r="174" spans="1:9" hidden="1" x14ac:dyDescent="0.3">
      <c r="A174" s="12"/>
      <c r="B174" s="17" t="s">
        <v>90</v>
      </c>
      <c r="C174" s="9"/>
      <c r="D174" s="9"/>
      <c r="F174" s="9"/>
    </row>
    <row r="175" spans="1:9" s="9" customFormat="1" hidden="1" x14ac:dyDescent="0.3">
      <c r="A175" s="12"/>
      <c r="B175" s="17" t="s">
        <v>88</v>
      </c>
      <c r="E175" s="6"/>
      <c r="I175" s="7"/>
    </row>
    <row r="176" spans="1:9" hidden="1" x14ac:dyDescent="0.3">
      <c r="A176" s="12"/>
      <c r="B176" s="17" t="s">
        <v>67</v>
      </c>
      <c r="C176" s="9"/>
      <c r="D176" s="9"/>
      <c r="F176" s="9"/>
    </row>
    <row r="177" spans="1:9" hidden="1" x14ac:dyDescent="0.3">
      <c r="A177" s="12"/>
      <c r="B177" s="17"/>
      <c r="C177" s="9"/>
      <c r="D177" s="9"/>
      <c r="F177" s="9"/>
    </row>
    <row r="178" spans="1:9" hidden="1" x14ac:dyDescent="0.3">
      <c r="A178" s="12"/>
      <c r="B178" s="16" t="s">
        <v>9</v>
      </c>
      <c r="C178" s="9"/>
      <c r="D178" s="9"/>
      <c r="F178" s="9"/>
    </row>
    <row r="179" spans="1:9" hidden="1" x14ac:dyDescent="0.3">
      <c r="A179" s="12"/>
      <c r="B179" s="16" t="s">
        <v>17</v>
      </c>
      <c r="C179" s="9"/>
      <c r="D179" s="9"/>
      <c r="F179" s="9"/>
    </row>
    <row r="180" spans="1:9" hidden="1" x14ac:dyDescent="0.3">
      <c r="A180" s="12"/>
      <c r="B180" s="16" t="s">
        <v>18</v>
      </c>
      <c r="C180" s="9"/>
      <c r="D180" s="9"/>
      <c r="F180" s="9"/>
    </row>
    <row r="181" spans="1:9" hidden="1" x14ac:dyDescent="0.3">
      <c r="A181" s="12"/>
      <c r="B181" s="17"/>
      <c r="C181" s="9"/>
      <c r="D181" s="9"/>
      <c r="F181" s="9"/>
    </row>
    <row r="182" spans="1:9" hidden="1" x14ac:dyDescent="0.3">
      <c r="A182" s="12"/>
      <c r="B182" s="17" t="s">
        <v>45</v>
      </c>
      <c r="C182" s="9"/>
      <c r="D182" s="9"/>
      <c r="F182" s="9"/>
    </row>
    <row r="183" spans="1:9" hidden="1" x14ac:dyDescent="0.3">
      <c r="A183" s="12"/>
      <c r="B183" s="17" t="s">
        <v>17</v>
      </c>
      <c r="C183" s="9"/>
      <c r="D183" s="9"/>
      <c r="F183" s="9"/>
    </row>
    <row r="184" spans="1:9" hidden="1" x14ac:dyDescent="0.3">
      <c r="A184" s="12"/>
      <c r="B184" s="17" t="s">
        <v>18</v>
      </c>
      <c r="C184" s="9"/>
      <c r="D184" s="9"/>
      <c r="F184" s="9"/>
    </row>
    <row r="185" spans="1:9" hidden="1" x14ac:dyDescent="0.3">
      <c r="A185" s="12"/>
      <c r="B185" s="12"/>
      <c r="C185" s="9"/>
      <c r="D185" s="9"/>
      <c r="F185" s="9"/>
    </row>
    <row r="186" spans="1:9" hidden="1" x14ac:dyDescent="0.3">
      <c r="A186" s="12"/>
      <c r="B186" s="17" t="s">
        <v>45</v>
      </c>
      <c r="C186" s="9"/>
      <c r="D186" s="9"/>
      <c r="F186" s="9"/>
    </row>
    <row r="187" spans="1:9" s="9" customFormat="1" hidden="1" x14ac:dyDescent="0.3">
      <c r="A187" s="12"/>
      <c r="B187" s="17" t="s">
        <v>42</v>
      </c>
      <c r="E187" s="6"/>
      <c r="I187" s="7"/>
    </row>
    <row r="188" spans="1:9" hidden="1" x14ac:dyDescent="0.3">
      <c r="A188" s="12"/>
      <c r="B188" s="17" t="s">
        <v>43</v>
      </c>
      <c r="C188" s="9"/>
      <c r="D188" s="9"/>
      <c r="F188" s="9"/>
    </row>
    <row r="189" spans="1:9" hidden="1" x14ac:dyDescent="0.3">
      <c r="A189" s="12"/>
      <c r="B189" s="17"/>
      <c r="C189" s="9"/>
      <c r="D189" s="9"/>
      <c r="F189" s="9"/>
    </row>
    <row r="190" spans="1:9" hidden="1" x14ac:dyDescent="0.3">
      <c r="A190" s="12"/>
      <c r="B190" s="17" t="s">
        <v>9</v>
      </c>
      <c r="C190" s="9"/>
      <c r="D190" s="9"/>
      <c r="F190" s="9"/>
    </row>
    <row r="191" spans="1:9" hidden="1" x14ac:dyDescent="0.3">
      <c r="A191" s="12"/>
      <c r="B191" s="17" t="s">
        <v>17</v>
      </c>
      <c r="C191" s="9"/>
      <c r="D191" s="9"/>
      <c r="F191" s="9"/>
    </row>
    <row r="192" spans="1:9" hidden="1" x14ac:dyDescent="0.3">
      <c r="A192" s="12"/>
      <c r="B192" s="17" t="s">
        <v>18</v>
      </c>
      <c r="C192" s="9"/>
      <c r="D192" s="9"/>
      <c r="F192" s="9"/>
    </row>
    <row r="193" spans="1:6" hidden="1" x14ac:dyDescent="0.3">
      <c r="A193" s="12"/>
      <c r="B193" s="12"/>
      <c r="C193" s="9"/>
      <c r="D193" s="9"/>
      <c r="F193" s="9"/>
    </row>
    <row r="194" spans="1:6" hidden="1" x14ac:dyDescent="0.3">
      <c r="A194" s="12"/>
      <c r="B194" s="12"/>
      <c r="C194" s="9"/>
      <c r="D194" s="9"/>
      <c r="F194" s="9"/>
    </row>
    <row r="195" spans="1:6" x14ac:dyDescent="0.3">
      <c r="A195" s="9"/>
      <c r="B195" s="9"/>
      <c r="C195" s="9"/>
      <c r="D195" s="9"/>
      <c r="F195" s="9"/>
    </row>
    <row r="196" spans="1:6" x14ac:dyDescent="0.3">
      <c r="A196" s="9"/>
      <c r="B196" s="9"/>
      <c r="C196" s="9"/>
      <c r="D196" s="9"/>
      <c r="F196" s="9"/>
    </row>
  </sheetData>
  <sheetProtection algorithmName="SHA-512" hashValue="RBf2x8odORaW7LBZW7OhfzqLEgTuWY32htOY8Noz4qIqH7x6wUmbztvaksiOrlIQILsU/B44BCHbN5+notd9nQ==" saltValue="NHZaFBHXXRCdH2L80WYu4A==" spinCount="100000" sheet="1" objects="1" scenarios="1"/>
  <protectedRanges>
    <protectedRange sqref="H79:I79" name="Range9"/>
    <protectedRange sqref="F73:H73" name="Range7"/>
    <protectedRange sqref="E37:E38 E40:E41" name="Range5"/>
    <protectedRange sqref="E31" name="Range3"/>
    <protectedRange sqref="D4:I23" name="Range1"/>
    <protectedRange sqref="E24:E29" name="Range2"/>
    <protectedRange sqref="E34:E36" name="Range4"/>
    <protectedRange sqref="E44:E46" name="Range6"/>
    <protectedRange sqref="D76:E76 G76 D73:E73" name="Range8"/>
    <protectedRange sqref="A84:I94" name="Range10"/>
  </protectedRanges>
  <mergeCells count="95">
    <mergeCell ref="A50:F50"/>
    <mergeCell ref="H50:I50"/>
    <mergeCell ref="A57:F57"/>
    <mergeCell ref="A64:F64"/>
    <mergeCell ref="F28:H28"/>
    <mergeCell ref="D48:H48"/>
    <mergeCell ref="D49:H49"/>
    <mergeCell ref="F44:H44"/>
    <mergeCell ref="A43:D43"/>
    <mergeCell ref="F41:H41"/>
    <mergeCell ref="F43:H43"/>
    <mergeCell ref="A35:B35"/>
    <mergeCell ref="F37:H37"/>
    <mergeCell ref="F34:H34"/>
    <mergeCell ref="A28:D28"/>
    <mergeCell ref="A39:D39"/>
    <mergeCell ref="C66:D66"/>
    <mergeCell ref="F63:I63"/>
    <mergeCell ref="F61:I61"/>
    <mergeCell ref="C59:D59"/>
    <mergeCell ref="C61:D61"/>
    <mergeCell ref="F59:I59"/>
    <mergeCell ref="A69:I70"/>
    <mergeCell ref="A68:I68"/>
    <mergeCell ref="A74:B74"/>
    <mergeCell ref="B73:C73"/>
    <mergeCell ref="E74:F74"/>
    <mergeCell ref="G84:H84"/>
    <mergeCell ref="C82:D82"/>
    <mergeCell ref="E77:F77"/>
    <mergeCell ref="A77:B77"/>
    <mergeCell ref="A71:I71"/>
    <mergeCell ref="B76:C76"/>
    <mergeCell ref="A81:I81"/>
    <mergeCell ref="A83:I83"/>
    <mergeCell ref="E84:F84"/>
    <mergeCell ref="A79:B79"/>
    <mergeCell ref="A80:B80"/>
    <mergeCell ref="A94:D94"/>
    <mergeCell ref="A86:D86"/>
    <mergeCell ref="E94:F94"/>
    <mergeCell ref="G94:H94"/>
    <mergeCell ref="E88:F88"/>
    <mergeCell ref="G88:H88"/>
    <mergeCell ref="E90:F90"/>
    <mergeCell ref="G90:H90"/>
    <mergeCell ref="E92:F92"/>
    <mergeCell ref="G92:H92"/>
    <mergeCell ref="A92:D92"/>
    <mergeCell ref="E86:F86"/>
    <mergeCell ref="A90:D90"/>
    <mergeCell ref="G86:H86"/>
    <mergeCell ref="A88:D88"/>
    <mergeCell ref="A1:I1"/>
    <mergeCell ref="D12:H12"/>
    <mergeCell ref="D10:H10"/>
    <mergeCell ref="D5:H5"/>
    <mergeCell ref="D6:H6"/>
    <mergeCell ref="D7:H7"/>
    <mergeCell ref="D11:H11"/>
    <mergeCell ref="D9:H9"/>
    <mergeCell ref="D3:I3"/>
    <mergeCell ref="A23:C23"/>
    <mergeCell ref="A27:D27"/>
    <mergeCell ref="D15:H15"/>
    <mergeCell ref="F29:H29"/>
    <mergeCell ref="F25:I25"/>
    <mergeCell ref="A24:D24"/>
    <mergeCell ref="A17:C17"/>
    <mergeCell ref="A21:C21"/>
    <mergeCell ref="H22:I22"/>
    <mergeCell ref="H18:I18"/>
    <mergeCell ref="A22:C22"/>
    <mergeCell ref="D21:E21"/>
    <mergeCell ref="D22:E22"/>
    <mergeCell ref="E26:E27"/>
    <mergeCell ref="D17:I17"/>
    <mergeCell ref="F26:H26"/>
    <mergeCell ref="F27:H27"/>
    <mergeCell ref="F40:H40"/>
    <mergeCell ref="E36:I36"/>
    <mergeCell ref="C48:C49"/>
    <mergeCell ref="E46:I46"/>
    <mergeCell ref="A41:D41"/>
    <mergeCell ref="A30:D30"/>
    <mergeCell ref="F38:H38"/>
    <mergeCell ref="B36:D36"/>
    <mergeCell ref="F32:H32"/>
    <mergeCell ref="F31:H31"/>
    <mergeCell ref="F33:H33"/>
    <mergeCell ref="A40:D40"/>
    <mergeCell ref="F35:H35"/>
    <mergeCell ref="A33:D33"/>
    <mergeCell ref="A45:B45"/>
    <mergeCell ref="B46:D46"/>
  </mergeCells>
  <phoneticPr fontId="0" type="noConversion"/>
  <dataValidations count="5">
    <dataValidation type="list" allowBlank="1" showInputMessage="1" showErrorMessage="1" sqref="D18" xr:uid="{00000000-0002-0000-0100-000000000000}">
      <formula1>$B$173:$B$176</formula1>
    </dataValidation>
    <dataValidation type="list" allowBlank="1" showInputMessage="1" showErrorMessage="1" sqref="D21:D22" xr:uid="{00000000-0002-0000-0100-000001000000}">
      <formula1>$B$182:$B$184</formula1>
    </dataValidation>
    <dataValidation type="list" allowBlank="1" showInputMessage="1" showErrorMessage="1" sqref="D14 D19:D20" xr:uid="{00000000-0002-0000-0100-000004000000}">
      <formula1>$B$190:$B$192</formula1>
    </dataValidation>
    <dataValidation type="list" allowBlank="1" showInputMessage="1" showErrorMessage="1" sqref="D17" xr:uid="{C2E41EF7-3E92-40E3-8FBE-0C0AF2CCC810}">
      <formula1>$B$142:$B$161</formula1>
    </dataValidation>
    <dataValidation type="list" allowBlank="1" showInputMessage="1" showErrorMessage="1" sqref="D8" xr:uid="{00000000-0002-0000-0100-000005000000}">
      <formula1>$B$165:$B$171</formula1>
    </dataValidation>
  </dataValidations>
  <printOptions horizontalCentered="1"/>
  <pageMargins left="0.25" right="0.25" top="0.5" bottom="0.25" header="0.3" footer="0.3"/>
  <pageSetup scale="82" fitToHeight="0" orientation="portrait" r:id="rId1"/>
  <headerFooter>
    <oddFooter>&amp;CPage &amp;P of &amp;N</oddFooter>
  </headerFooter>
  <ignoredErrors>
    <ignoredError sqref="I37 I33 I40" evalError="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AE58-715B-4C41-9FCD-3D87682A4182}">
  <sheetPr>
    <pageSetUpPr fitToPage="1"/>
  </sheetPr>
  <dimension ref="A1:N194"/>
  <sheetViews>
    <sheetView zoomScale="150" zoomScaleNormal="150" workbookViewId="0">
      <selection activeCell="I26" sqref="I26"/>
    </sheetView>
  </sheetViews>
  <sheetFormatPr defaultColWidth="5.33203125" defaultRowHeight="13.8" x14ac:dyDescent="0.3"/>
  <cols>
    <col min="1" max="1" width="2.33203125" style="9" customWidth="1"/>
    <col min="2" max="2" width="10.5546875" style="9" customWidth="1"/>
    <col min="3" max="3" width="29.33203125" style="9" customWidth="1"/>
    <col min="4" max="4" width="22.109375" style="9" customWidth="1"/>
    <col min="5" max="5" width="14" style="6" customWidth="1"/>
    <col min="6" max="6" width="8.33203125" style="9" customWidth="1"/>
    <col min="7" max="7" width="13" style="9" customWidth="1"/>
    <col min="8" max="8" width="13.88671875" style="9" customWidth="1"/>
    <col min="9" max="9" width="11.6640625" style="7" customWidth="1"/>
    <col min="10" max="210" width="9.109375" style="9" customWidth="1"/>
    <col min="211" max="16384" width="5.33203125" style="9"/>
  </cols>
  <sheetData>
    <row r="1" spans="1:10" ht="0.75" customHeight="1" x14ac:dyDescent="0.25">
      <c r="A1" s="250"/>
      <c r="B1" s="251"/>
      <c r="C1" s="251"/>
      <c r="D1" s="251"/>
      <c r="E1" s="251"/>
      <c r="F1" s="251"/>
      <c r="G1" s="251"/>
      <c r="H1" s="251"/>
      <c r="I1" s="251"/>
    </row>
    <row r="2" spans="1:10" ht="0.75" customHeight="1" thickBot="1" x14ac:dyDescent="0.3">
      <c r="A2" s="2"/>
      <c r="B2" s="3"/>
      <c r="C2" s="3"/>
      <c r="D2" s="3"/>
      <c r="E2" s="3"/>
      <c r="F2" s="3"/>
      <c r="G2" s="3"/>
      <c r="H2" s="3"/>
      <c r="I2" s="8"/>
    </row>
    <row r="3" spans="1:10" ht="41.25" customHeight="1" thickBot="1" x14ac:dyDescent="0.3">
      <c r="A3" s="183"/>
      <c r="B3" s="184"/>
      <c r="C3" s="184"/>
      <c r="D3" s="254" t="s">
        <v>195</v>
      </c>
      <c r="E3" s="255"/>
      <c r="F3" s="255"/>
      <c r="G3" s="255"/>
      <c r="H3" s="255"/>
      <c r="I3" s="256"/>
    </row>
    <row r="4" spans="1:10" ht="12" customHeight="1" x14ac:dyDescent="0.25">
      <c r="A4" s="24" t="s">
        <v>15</v>
      </c>
      <c r="B4" s="25"/>
      <c r="C4" s="25"/>
      <c r="D4" s="26">
        <v>45867</v>
      </c>
      <c r="E4" s="27"/>
      <c r="F4" s="27"/>
      <c r="G4" s="27"/>
      <c r="H4" s="27"/>
      <c r="I4" s="28"/>
    </row>
    <row r="5" spans="1:10" ht="12" customHeight="1" x14ac:dyDescent="0.25">
      <c r="A5" s="187" t="s">
        <v>0</v>
      </c>
      <c r="B5" s="188"/>
      <c r="C5" s="188"/>
      <c r="D5" s="253" t="s">
        <v>100</v>
      </c>
      <c r="E5" s="253"/>
      <c r="F5" s="253"/>
      <c r="G5" s="253"/>
      <c r="H5" s="253"/>
      <c r="I5" s="29"/>
    </row>
    <row r="6" spans="1:10" ht="12" customHeight="1" x14ac:dyDescent="0.25">
      <c r="A6" s="187" t="s">
        <v>10</v>
      </c>
      <c r="B6" s="188"/>
      <c r="C6" s="188"/>
      <c r="D6" s="235" t="s">
        <v>101</v>
      </c>
      <c r="E6" s="235"/>
      <c r="F6" s="235"/>
      <c r="G6" s="235"/>
      <c r="H6" s="235"/>
      <c r="I6" s="29"/>
    </row>
    <row r="7" spans="1:10" ht="12" customHeight="1" x14ac:dyDescent="0.25">
      <c r="A7" s="187" t="s">
        <v>11</v>
      </c>
      <c r="B7" s="188"/>
      <c r="C7" s="188"/>
      <c r="D7" s="235" t="s">
        <v>102</v>
      </c>
      <c r="E7" s="235"/>
      <c r="F7" s="235"/>
      <c r="G7" s="235"/>
      <c r="H7" s="235"/>
      <c r="I7" s="29"/>
    </row>
    <row r="8" spans="1:10" ht="12" customHeight="1" x14ac:dyDescent="0.25">
      <c r="A8" s="30" t="s">
        <v>189</v>
      </c>
      <c r="B8" s="31"/>
      <c r="C8" s="32"/>
      <c r="D8" s="185" t="s">
        <v>169</v>
      </c>
      <c r="E8" s="33"/>
      <c r="F8" s="33"/>
      <c r="G8" s="33"/>
      <c r="H8" s="33"/>
      <c r="I8" s="34"/>
      <c r="J8" s="199" t="s">
        <v>192</v>
      </c>
    </row>
    <row r="9" spans="1:10" ht="12" customHeight="1" x14ac:dyDescent="0.25">
      <c r="A9" s="187" t="s">
        <v>12</v>
      </c>
      <c r="B9" s="188"/>
      <c r="C9" s="188"/>
      <c r="D9" s="252" t="s">
        <v>103</v>
      </c>
      <c r="E9" s="252"/>
      <c r="F9" s="252"/>
      <c r="G9" s="252"/>
      <c r="H9" s="252"/>
      <c r="I9" s="34"/>
      <c r="J9" s="9" t="s">
        <v>108</v>
      </c>
    </row>
    <row r="10" spans="1:10" ht="12" customHeight="1" x14ac:dyDescent="0.25">
      <c r="A10" s="30" t="s">
        <v>13</v>
      </c>
      <c r="B10" s="31"/>
      <c r="C10" s="32"/>
      <c r="D10" s="252" t="s">
        <v>190</v>
      </c>
      <c r="E10" s="252"/>
      <c r="F10" s="252"/>
      <c r="G10" s="252"/>
      <c r="H10" s="252"/>
      <c r="I10" s="35"/>
      <c r="J10" s="9" t="s">
        <v>109</v>
      </c>
    </row>
    <row r="11" spans="1:10" ht="12" customHeight="1" x14ac:dyDescent="0.25">
      <c r="A11" s="30" t="s">
        <v>77</v>
      </c>
      <c r="B11" s="31"/>
      <c r="C11" s="32"/>
      <c r="D11" s="235" t="s">
        <v>106</v>
      </c>
      <c r="E11" s="235"/>
      <c r="F11" s="235"/>
      <c r="G11" s="235"/>
      <c r="H11" s="235"/>
      <c r="I11" s="35"/>
      <c r="J11" s="9" t="s">
        <v>110</v>
      </c>
    </row>
    <row r="12" spans="1:10" ht="12" customHeight="1" x14ac:dyDescent="0.25">
      <c r="A12" s="30" t="s">
        <v>14</v>
      </c>
      <c r="B12" s="31"/>
      <c r="C12" s="32"/>
      <c r="D12" s="252" t="s">
        <v>104</v>
      </c>
      <c r="E12" s="252"/>
      <c r="F12" s="252"/>
      <c r="G12" s="252"/>
      <c r="H12" s="252"/>
      <c r="I12" s="35"/>
    </row>
    <row r="13" spans="1:10" ht="12" customHeight="1" x14ac:dyDescent="0.25">
      <c r="A13" s="30" t="s">
        <v>24</v>
      </c>
      <c r="B13" s="31"/>
      <c r="C13" s="32"/>
      <c r="D13" s="185" t="s">
        <v>105</v>
      </c>
      <c r="E13" s="36"/>
      <c r="F13" s="36"/>
      <c r="G13" s="36"/>
      <c r="H13" s="36"/>
      <c r="I13" s="35"/>
    </row>
    <row r="14" spans="1:10" ht="12" customHeight="1" x14ac:dyDescent="0.25">
      <c r="A14" s="30" t="s">
        <v>19</v>
      </c>
      <c r="B14" s="31"/>
      <c r="C14" s="32"/>
      <c r="D14" s="186" t="s">
        <v>18</v>
      </c>
      <c r="E14" s="33"/>
      <c r="F14" s="33"/>
      <c r="G14" s="33"/>
      <c r="H14" s="33"/>
      <c r="I14" s="35"/>
    </row>
    <row r="15" spans="1:10" ht="12" customHeight="1" x14ac:dyDescent="0.25">
      <c r="A15" s="30" t="s">
        <v>20</v>
      </c>
      <c r="B15" s="31"/>
      <c r="C15" s="32"/>
      <c r="D15" s="235"/>
      <c r="E15" s="235"/>
      <c r="F15" s="235"/>
      <c r="G15" s="235"/>
      <c r="H15" s="235"/>
      <c r="I15" s="35"/>
    </row>
    <row r="16" spans="1:10" ht="11.4" customHeight="1" x14ac:dyDescent="0.25">
      <c r="A16" s="187" t="s">
        <v>68</v>
      </c>
      <c r="B16" s="31"/>
      <c r="C16" s="32"/>
      <c r="D16" s="134" t="s">
        <v>200</v>
      </c>
      <c r="E16" s="37"/>
      <c r="F16" s="37"/>
      <c r="G16" s="37"/>
      <c r="H16" s="37"/>
      <c r="I16" s="38"/>
      <c r="J16" s="9" t="s">
        <v>111</v>
      </c>
    </row>
    <row r="17" spans="1:14" ht="11.4" customHeight="1" x14ac:dyDescent="0.25">
      <c r="A17" s="240" t="s">
        <v>61</v>
      </c>
      <c r="B17" s="241"/>
      <c r="C17" s="241"/>
      <c r="D17" s="223" t="s">
        <v>66</v>
      </c>
      <c r="E17" s="223"/>
      <c r="F17" s="223"/>
      <c r="G17" s="223"/>
      <c r="H17" s="223"/>
      <c r="I17" s="224"/>
    </row>
    <row r="18" spans="1:14" ht="12" customHeight="1" x14ac:dyDescent="0.25">
      <c r="A18" s="201" t="s">
        <v>191</v>
      </c>
      <c r="B18" s="31"/>
      <c r="C18" s="32"/>
      <c r="D18" s="185" t="s">
        <v>88</v>
      </c>
      <c r="E18" s="39"/>
      <c r="F18" s="39"/>
      <c r="G18" s="39"/>
      <c r="H18" s="246"/>
      <c r="I18" s="247"/>
      <c r="J18" s="9" t="s">
        <v>112</v>
      </c>
    </row>
    <row r="19" spans="1:14" ht="12" customHeight="1" x14ac:dyDescent="0.25">
      <c r="A19" s="30" t="s">
        <v>87</v>
      </c>
      <c r="B19" s="31"/>
      <c r="C19" s="32"/>
      <c r="D19" s="186" t="s">
        <v>9</v>
      </c>
      <c r="E19" s="39"/>
      <c r="F19" s="39"/>
      <c r="G19" s="39"/>
      <c r="H19" s="189"/>
      <c r="I19" s="190"/>
      <c r="J19" s="9" t="s">
        <v>113</v>
      </c>
    </row>
    <row r="20" spans="1:14" ht="12" customHeight="1" x14ac:dyDescent="0.25">
      <c r="A20" s="30" t="s">
        <v>86</v>
      </c>
      <c r="B20" s="31"/>
      <c r="C20" s="32"/>
      <c r="D20" s="186" t="s">
        <v>9</v>
      </c>
      <c r="E20" s="39"/>
      <c r="F20" s="39"/>
      <c r="G20" s="39"/>
      <c r="H20" s="189"/>
      <c r="I20" s="190"/>
      <c r="J20" s="9" t="s">
        <v>114</v>
      </c>
    </row>
    <row r="21" spans="1:14" ht="12" customHeight="1" x14ac:dyDescent="0.25">
      <c r="A21" s="242" t="s">
        <v>84</v>
      </c>
      <c r="B21" s="243"/>
      <c r="C21" s="243"/>
      <c r="D21" s="248" t="s">
        <v>45</v>
      </c>
      <c r="E21" s="248"/>
      <c r="F21" s="33"/>
      <c r="G21" s="33"/>
      <c r="H21" s="33"/>
      <c r="I21" s="35"/>
      <c r="J21" s="312" t="s">
        <v>158</v>
      </c>
      <c r="K21" s="313"/>
      <c r="L21" s="313"/>
      <c r="M21" s="313"/>
      <c r="N21" s="314"/>
    </row>
    <row r="22" spans="1:14" ht="12" customHeight="1" x14ac:dyDescent="0.25">
      <c r="A22" s="242" t="s">
        <v>166</v>
      </c>
      <c r="B22" s="308"/>
      <c r="C22" s="308"/>
      <c r="D22" s="248" t="s">
        <v>45</v>
      </c>
      <c r="E22" s="248"/>
      <c r="F22" s="153"/>
      <c r="G22" s="153"/>
      <c r="H22" s="244"/>
      <c r="I22" s="245"/>
      <c r="J22" s="315"/>
      <c r="K22" s="316"/>
      <c r="L22" s="316"/>
      <c r="M22" s="316"/>
      <c r="N22" s="317"/>
    </row>
    <row r="23" spans="1:14" ht="12" customHeight="1" thickBot="1" x14ac:dyDescent="0.3">
      <c r="A23" s="231" t="s">
        <v>76</v>
      </c>
      <c r="B23" s="232"/>
      <c r="C23" s="232"/>
      <c r="D23" s="149"/>
      <c r="E23" s="149"/>
      <c r="F23" s="150"/>
      <c r="G23" s="150"/>
      <c r="H23" s="151"/>
      <c r="I23" s="152"/>
      <c r="J23" s="318"/>
      <c r="K23" s="319"/>
      <c r="L23" s="319"/>
      <c r="M23" s="319"/>
      <c r="N23" s="320"/>
    </row>
    <row r="24" spans="1:14" ht="12.75" customHeight="1" thickTop="1" x14ac:dyDescent="0.25">
      <c r="A24" s="238" t="s">
        <v>196</v>
      </c>
      <c r="B24" s="239"/>
      <c r="C24" s="239"/>
      <c r="D24" s="239"/>
      <c r="E24" s="146">
        <v>100000</v>
      </c>
      <c r="F24" s="147"/>
      <c r="G24" s="116"/>
      <c r="H24" s="147"/>
      <c r="I24" s="148"/>
      <c r="J24" s="9" t="s">
        <v>185</v>
      </c>
    </row>
    <row r="25" spans="1:14" ht="12.75" customHeight="1" x14ac:dyDescent="0.25">
      <c r="A25" s="79" t="s">
        <v>197</v>
      </c>
      <c r="B25" s="80"/>
      <c r="C25" s="80"/>
      <c r="D25" s="80"/>
      <c r="E25" s="110"/>
      <c r="F25" s="236" t="s">
        <v>55</v>
      </c>
      <c r="G25" s="236"/>
      <c r="H25" s="236"/>
      <c r="I25" s="237"/>
      <c r="J25" s="9" t="s">
        <v>115</v>
      </c>
    </row>
    <row r="26" spans="1:14" ht="12.75" customHeight="1" x14ac:dyDescent="0.25">
      <c r="A26" s="104" t="s">
        <v>74</v>
      </c>
      <c r="B26" s="96"/>
      <c r="C26" s="96"/>
      <c r="D26" s="96"/>
      <c r="E26" s="249"/>
      <c r="F26" s="225" t="s">
        <v>198</v>
      </c>
      <c r="G26" s="226"/>
      <c r="H26" s="226"/>
      <c r="I26" s="121">
        <f>E24+E25</f>
        <v>100000</v>
      </c>
    </row>
    <row r="27" spans="1:14" ht="12.75" customHeight="1" thickBot="1" x14ac:dyDescent="0.3">
      <c r="A27" s="233" t="s">
        <v>73</v>
      </c>
      <c r="B27" s="234"/>
      <c r="C27" s="234"/>
      <c r="D27" s="234"/>
      <c r="E27" s="249"/>
      <c r="F27" s="227"/>
      <c r="G27" s="228"/>
      <c r="H27" s="228"/>
      <c r="I27" s="118"/>
      <c r="J27" s="9" t="s">
        <v>116</v>
      </c>
    </row>
    <row r="28" spans="1:14" ht="12.75" customHeight="1" thickTop="1" x14ac:dyDescent="0.25">
      <c r="A28" s="305" t="s">
        <v>60</v>
      </c>
      <c r="B28" s="306"/>
      <c r="C28" s="306"/>
      <c r="D28" s="306"/>
      <c r="E28" s="111">
        <v>103000</v>
      </c>
      <c r="F28" s="299"/>
      <c r="G28" s="299"/>
      <c r="H28" s="299"/>
      <c r="I28" s="139"/>
      <c r="J28" s="166" t="s">
        <v>117</v>
      </c>
      <c r="K28" s="10"/>
      <c r="L28" s="10"/>
      <c r="M28" s="10"/>
      <c r="N28" s="10"/>
    </row>
    <row r="29" spans="1:14" ht="12.75" customHeight="1" x14ac:dyDescent="0.25">
      <c r="A29" s="81" t="s">
        <v>46</v>
      </c>
      <c r="B29" s="80"/>
      <c r="C29" s="80"/>
      <c r="D29" s="80"/>
      <c r="E29" s="112"/>
      <c r="F29" s="214"/>
      <c r="G29" s="214"/>
      <c r="H29" s="214"/>
      <c r="I29" s="118"/>
      <c r="J29" s="126" t="s">
        <v>118</v>
      </c>
      <c r="K29" s="10"/>
      <c r="L29" s="10"/>
      <c r="M29" s="10"/>
      <c r="N29" s="10"/>
    </row>
    <row r="30" spans="1:14" ht="12.75" customHeight="1" x14ac:dyDescent="0.25">
      <c r="A30" s="209" t="s">
        <v>69</v>
      </c>
      <c r="B30" s="210"/>
      <c r="C30" s="210"/>
      <c r="D30" s="210"/>
      <c r="E30" s="40">
        <f>SUM(E28+E29+I31)</f>
        <v>103000</v>
      </c>
      <c r="F30" s="123"/>
      <c r="G30" s="115"/>
      <c r="H30" s="175"/>
      <c r="I30" s="117"/>
      <c r="J30" s="126"/>
      <c r="K30" s="10"/>
      <c r="L30" s="10"/>
      <c r="M30" s="10"/>
      <c r="N30" s="10"/>
    </row>
    <row r="31" spans="1:14" ht="12.75" customHeight="1" x14ac:dyDescent="0.25">
      <c r="A31" s="104" t="s">
        <v>193</v>
      </c>
      <c r="B31" s="96"/>
      <c r="C31" s="96"/>
      <c r="D31" s="96"/>
      <c r="E31" s="191"/>
      <c r="F31" s="214"/>
      <c r="G31" s="214"/>
      <c r="H31" s="214"/>
      <c r="I31" s="118"/>
      <c r="J31" s="10" t="s">
        <v>119</v>
      </c>
      <c r="K31" s="10"/>
      <c r="L31" s="10"/>
      <c r="M31" s="10"/>
      <c r="N31" s="10"/>
    </row>
    <row r="32" spans="1:14" ht="6" customHeight="1" x14ac:dyDescent="0.25">
      <c r="A32" s="30"/>
      <c r="B32" s="173"/>
      <c r="C32" s="124"/>
      <c r="D32" s="123"/>
      <c r="E32" s="42"/>
      <c r="F32" s="214"/>
      <c r="G32" s="214"/>
      <c r="H32" s="214"/>
      <c r="I32" s="118"/>
      <c r="J32" s="10"/>
      <c r="K32" s="10"/>
      <c r="L32" s="10"/>
      <c r="M32" s="10"/>
      <c r="N32" s="10"/>
    </row>
    <row r="33" spans="1:14" ht="12.75" customHeight="1" x14ac:dyDescent="0.25">
      <c r="A33" s="219" t="s">
        <v>30</v>
      </c>
      <c r="B33" s="220"/>
      <c r="C33" s="220"/>
      <c r="D33" s="220"/>
      <c r="E33" s="43">
        <f>E30</f>
        <v>103000</v>
      </c>
      <c r="F33" s="214" t="s">
        <v>40</v>
      </c>
      <c r="G33" s="214"/>
      <c r="H33" s="214"/>
      <c r="I33" s="119">
        <f>(E33-I26)/I26</f>
        <v>0.03</v>
      </c>
      <c r="J33" s="10"/>
      <c r="K33" s="10"/>
      <c r="L33" s="10"/>
      <c r="M33" s="10"/>
      <c r="N33" s="10"/>
    </row>
    <row r="34" spans="1:14" ht="12.75" customHeight="1" x14ac:dyDescent="0.25">
      <c r="A34" s="45"/>
      <c r="B34" s="32"/>
      <c r="C34" s="174" t="s">
        <v>1</v>
      </c>
      <c r="D34" s="174" t="s">
        <v>2</v>
      </c>
      <c r="E34" s="46">
        <v>103000</v>
      </c>
      <c r="F34" s="214" t="s">
        <v>58</v>
      </c>
      <c r="G34" s="214"/>
      <c r="H34" s="214"/>
      <c r="I34" s="120">
        <f>E33-I26</f>
        <v>3000</v>
      </c>
      <c r="J34" s="10" t="s">
        <v>120</v>
      </c>
      <c r="K34" s="10"/>
      <c r="L34" s="10"/>
      <c r="M34" s="10"/>
      <c r="N34" s="10"/>
    </row>
    <row r="35" spans="1:14" ht="12.75" customHeight="1" x14ac:dyDescent="0.25">
      <c r="A35" s="303"/>
      <c r="B35" s="304"/>
      <c r="C35" s="32"/>
      <c r="D35" s="174" t="s">
        <v>3</v>
      </c>
      <c r="E35" s="46"/>
      <c r="F35" s="217"/>
      <c r="G35" s="218"/>
      <c r="H35" s="218"/>
      <c r="I35" s="122"/>
      <c r="J35" s="10"/>
      <c r="K35" s="10"/>
      <c r="L35" s="10"/>
      <c r="M35" s="10"/>
      <c r="N35" s="10"/>
    </row>
    <row r="36" spans="1:14" ht="12.75" customHeight="1" thickBot="1" x14ac:dyDescent="0.3">
      <c r="A36" s="47"/>
      <c r="B36" s="213" t="s">
        <v>75</v>
      </c>
      <c r="C36" s="213"/>
      <c r="D36" s="213"/>
      <c r="E36" s="229"/>
      <c r="F36" s="229"/>
      <c r="G36" s="229"/>
      <c r="H36" s="229"/>
      <c r="I36" s="230"/>
      <c r="J36" s="10" t="s">
        <v>121</v>
      </c>
      <c r="K36" s="10"/>
      <c r="L36" s="10"/>
      <c r="M36" s="10"/>
      <c r="N36" s="10"/>
    </row>
    <row r="37" spans="1:14" ht="12.75" customHeight="1" thickTop="1" x14ac:dyDescent="0.25">
      <c r="A37" s="97" t="s">
        <v>28</v>
      </c>
      <c r="B37" s="98"/>
      <c r="C37" s="98"/>
      <c r="D37" s="98"/>
      <c r="E37" s="113">
        <v>103000</v>
      </c>
      <c r="F37" s="211" t="s">
        <v>38</v>
      </c>
      <c r="G37" s="212"/>
      <c r="H37" s="212"/>
      <c r="I37" s="127" t="e">
        <f>+(E37-#REF!)/#REF!</f>
        <v>#REF!</v>
      </c>
      <c r="J37" s="10" t="s">
        <v>122</v>
      </c>
      <c r="K37" s="10"/>
      <c r="L37" s="10"/>
      <c r="M37" s="10"/>
      <c r="N37" s="10"/>
    </row>
    <row r="38" spans="1:14" ht="12.75" customHeight="1" x14ac:dyDescent="0.25">
      <c r="A38" s="82" t="s">
        <v>46</v>
      </c>
      <c r="B38" s="83"/>
      <c r="C38" s="83"/>
      <c r="D38" s="83"/>
      <c r="E38" s="114"/>
      <c r="F38" s="211" t="s">
        <v>39</v>
      </c>
      <c r="G38" s="212"/>
      <c r="H38" s="212"/>
      <c r="I38" s="128"/>
      <c r="J38" s="9" t="s">
        <v>123</v>
      </c>
    </row>
    <row r="39" spans="1:14" ht="12.75" customHeight="1" x14ac:dyDescent="0.25">
      <c r="A39" s="307" t="s">
        <v>59</v>
      </c>
      <c r="B39" s="300"/>
      <c r="C39" s="300"/>
      <c r="D39" s="300"/>
      <c r="E39" s="48">
        <f>SUM(E37:E38)</f>
        <v>103000</v>
      </c>
      <c r="F39" s="175"/>
      <c r="G39" s="115"/>
      <c r="H39" s="115"/>
      <c r="I39" s="117"/>
    </row>
    <row r="40" spans="1:14" ht="12.75" customHeight="1" x14ac:dyDescent="0.25">
      <c r="A40" s="215" t="s">
        <v>47</v>
      </c>
      <c r="B40" s="216"/>
      <c r="C40" s="216"/>
      <c r="D40" s="216"/>
      <c r="E40" s="112">
        <v>26000</v>
      </c>
      <c r="F40" s="214" t="s">
        <v>37</v>
      </c>
      <c r="G40" s="214"/>
      <c r="H40" s="214"/>
      <c r="I40" s="119">
        <f>(E43-E30)/E30</f>
        <v>0.25242718446601942</v>
      </c>
      <c r="J40" s="9" t="s">
        <v>124</v>
      </c>
    </row>
    <row r="41" spans="1:14" ht="12.75" customHeight="1" thickBot="1" x14ac:dyDescent="0.3">
      <c r="A41" s="207" t="s">
        <v>194</v>
      </c>
      <c r="B41" s="208"/>
      <c r="C41" s="208"/>
      <c r="D41" s="208"/>
      <c r="E41" s="191"/>
      <c r="F41" s="214" t="s">
        <v>36</v>
      </c>
      <c r="G41" s="214"/>
      <c r="H41" s="214"/>
      <c r="I41" s="120">
        <f>E43-E30</f>
        <v>26000</v>
      </c>
      <c r="J41" s="321" t="s">
        <v>125</v>
      </c>
      <c r="K41" s="322"/>
      <c r="L41" s="322"/>
      <c r="M41" s="322"/>
      <c r="N41" s="322"/>
    </row>
    <row r="42" spans="1:14" ht="7.2" customHeight="1" x14ac:dyDescent="0.25">
      <c r="A42" s="142"/>
      <c r="B42" s="143"/>
      <c r="C42" s="143"/>
      <c r="D42" s="143"/>
      <c r="E42" s="144"/>
      <c r="F42" s="175"/>
      <c r="G42" s="175"/>
      <c r="H42" s="175"/>
      <c r="I42" s="118"/>
      <c r="J42" s="321"/>
      <c r="K42" s="322"/>
      <c r="L42" s="322"/>
      <c r="M42" s="322"/>
      <c r="N42" s="322"/>
    </row>
    <row r="43" spans="1:14" ht="12.75" customHeight="1" x14ac:dyDescent="0.25">
      <c r="A43" s="219" t="s">
        <v>29</v>
      </c>
      <c r="B43" s="302"/>
      <c r="C43" s="302"/>
      <c r="D43" s="302"/>
      <c r="E43" s="43">
        <f>E39+E40+E41</f>
        <v>129000</v>
      </c>
      <c r="F43" s="300"/>
      <c r="G43" s="300"/>
      <c r="H43" s="300"/>
      <c r="I43" s="44"/>
    </row>
    <row r="44" spans="1:14" ht="12.75" customHeight="1" x14ac:dyDescent="0.25">
      <c r="A44" s="45"/>
      <c r="B44" s="32"/>
      <c r="C44" s="174" t="s">
        <v>1</v>
      </c>
      <c r="D44" s="174" t="s">
        <v>2</v>
      </c>
      <c r="E44" s="46">
        <v>103000</v>
      </c>
      <c r="F44" s="300"/>
      <c r="G44" s="300"/>
      <c r="H44" s="300"/>
      <c r="I44" s="41"/>
      <c r="J44" s="9" t="s">
        <v>126</v>
      </c>
    </row>
    <row r="45" spans="1:14" ht="12.75" customHeight="1" x14ac:dyDescent="0.25">
      <c r="A45" s="221"/>
      <c r="B45" s="222"/>
      <c r="C45" s="32"/>
      <c r="D45" s="174" t="s">
        <v>3</v>
      </c>
      <c r="E45" s="46">
        <v>26000</v>
      </c>
      <c r="F45" s="49"/>
      <c r="G45" s="49"/>
      <c r="H45" s="49"/>
      <c r="I45" s="50"/>
    </row>
    <row r="46" spans="1:14" ht="12.75" customHeight="1" thickBot="1" x14ac:dyDescent="0.3">
      <c r="A46" s="51"/>
      <c r="B46" s="213" t="s">
        <v>75</v>
      </c>
      <c r="C46" s="213"/>
      <c r="D46" s="213"/>
      <c r="E46" s="205" t="s">
        <v>135</v>
      </c>
      <c r="F46" s="205"/>
      <c r="G46" s="205"/>
      <c r="H46" s="205"/>
      <c r="I46" s="206"/>
      <c r="J46" s="9" t="s">
        <v>127</v>
      </c>
    </row>
    <row r="47" spans="1:14" ht="2.25" customHeight="1" thickTop="1" x14ac:dyDescent="0.25">
      <c r="A47" s="129"/>
      <c r="B47" s="130"/>
      <c r="C47" s="52"/>
      <c r="D47" s="106"/>
      <c r="E47" s="107"/>
      <c r="F47" s="107"/>
      <c r="G47" s="107"/>
      <c r="H47" s="107"/>
      <c r="I47" s="41"/>
    </row>
    <row r="48" spans="1:14" ht="12" x14ac:dyDescent="0.25">
      <c r="A48" s="129"/>
      <c r="B48" s="130"/>
      <c r="C48" s="52"/>
      <c r="D48" s="300" t="s">
        <v>25</v>
      </c>
      <c r="E48" s="300"/>
      <c r="F48" s="300"/>
      <c r="G48" s="300"/>
      <c r="H48" s="300"/>
      <c r="I48" s="53">
        <f>ROUND((E43-I26)/I26,4)</f>
        <v>0.28999999999999998</v>
      </c>
    </row>
    <row r="49" spans="1:14" ht="15" thickBot="1" x14ac:dyDescent="0.3">
      <c r="A49" s="131"/>
      <c r="B49" s="132"/>
      <c r="C49" s="105"/>
      <c r="D49" s="309" t="s">
        <v>41</v>
      </c>
      <c r="E49" s="309"/>
      <c r="F49" s="309"/>
      <c r="G49" s="309"/>
      <c r="H49" s="309"/>
      <c r="I49" s="54">
        <f>E43-I26</f>
        <v>29000</v>
      </c>
      <c r="J49" s="11"/>
    </row>
    <row r="50" spans="1:14" ht="18" customHeight="1" thickTop="1" thickBot="1" x14ac:dyDescent="0.3">
      <c r="A50" s="291" t="s">
        <v>89</v>
      </c>
      <c r="B50" s="292"/>
      <c r="C50" s="292"/>
      <c r="D50" s="292"/>
      <c r="E50" s="292"/>
      <c r="F50" s="292"/>
      <c r="G50" s="169"/>
      <c r="H50" s="293"/>
      <c r="I50" s="294"/>
      <c r="J50" s="9" t="s">
        <v>167</v>
      </c>
    </row>
    <row r="51" spans="1:14" ht="12.75" customHeight="1" thickBot="1" x14ac:dyDescent="0.3">
      <c r="A51" s="99"/>
      <c r="B51" s="101"/>
      <c r="C51" s="101"/>
      <c r="D51" s="102"/>
      <c r="E51" s="100" t="str">
        <f>IF(D8="Non-Faculty Athletic Coaches and Athletic Director",IF(MID(D18,1,14)="Permanent prom",IF(E43&gt;E73,"","YES"),""),"")</f>
        <v/>
      </c>
      <c r="F51" s="101" t="s">
        <v>180</v>
      </c>
      <c r="G51" s="102"/>
      <c r="H51" s="102"/>
      <c r="I51" s="103"/>
      <c r="J51" s="323" t="s">
        <v>134</v>
      </c>
      <c r="K51" s="324"/>
      <c r="L51" s="324"/>
      <c r="M51" s="324"/>
      <c r="N51" s="324"/>
    </row>
    <row r="52" spans="1:14" ht="12.75" customHeight="1" thickBot="1" x14ac:dyDescent="0.3">
      <c r="A52" s="99"/>
      <c r="B52" s="100" t="str">
        <f>IF(D8="SAAO and Non-SAAO Strategic Positions",IF(MID(D18,1,14)="Permanent prom","PRES",""),"")</f>
        <v/>
      </c>
      <c r="C52" s="101" t="s">
        <v>187</v>
      </c>
      <c r="D52" s="102"/>
      <c r="E52" s="100" t="str">
        <f>IF(D8="Non-Faculty Athletic Coaches and Athletic Director",IF(MID(D18,1,14)="Permanent prom",IF(E43&gt;E73,"PRES",""),""),"")</f>
        <v/>
      </c>
      <c r="F52" s="101" t="s">
        <v>181</v>
      </c>
      <c r="G52" s="102"/>
      <c r="H52" s="102"/>
      <c r="I52" s="103"/>
      <c r="J52" s="323"/>
      <c r="K52" s="324"/>
      <c r="L52" s="324"/>
      <c r="M52" s="324"/>
      <c r="N52" s="324"/>
    </row>
    <row r="53" spans="1:14" ht="12.75" customHeight="1" thickBot="1" x14ac:dyDescent="0.3">
      <c r="A53" s="99"/>
      <c r="B53" s="100" t="str">
        <f>IF(D8="EPS/CSS/DMSS",IF(MID(D18,1,14)="Permanent prom",IF(E43&gt;E73,"","YES"),""),"")</f>
        <v/>
      </c>
      <c r="C53" s="101" t="s">
        <v>175</v>
      </c>
      <c r="D53" s="102"/>
      <c r="E53" s="100" t="str">
        <f>IF(MID(D8,1,3)="Fac",IF(MID(D18,1,14)="Permanent prom",IF(E43&gt;E73,"","YES"),""),"")</f>
        <v/>
      </c>
      <c r="F53" s="101" t="s">
        <v>78</v>
      </c>
      <c r="G53" s="102"/>
      <c r="H53" s="102"/>
      <c r="I53" s="103"/>
      <c r="J53" s="323"/>
      <c r="K53" s="324"/>
      <c r="L53" s="324"/>
      <c r="M53" s="324"/>
      <c r="N53" s="324"/>
    </row>
    <row r="54" spans="1:14" ht="12.75" customHeight="1" thickBot="1" x14ac:dyDescent="0.3">
      <c r="A54" s="99"/>
      <c r="B54" s="100" t="str">
        <f>IF(D8="EPS/CSS/DMSS",IF(MID(D18,1,14)="Permanent prom",IF(E43&gt;E73,"PRES",""),""),"")</f>
        <v/>
      </c>
      <c r="C54" s="101" t="s">
        <v>176</v>
      </c>
      <c r="D54" s="102"/>
      <c r="E54" s="100" t="str">
        <f>IF(MID(D8,1,3)="Fac",IF(MID(D18,1,14)="Permanent prom",IF(E43&gt;E73,"PRES",""),""),"")</f>
        <v/>
      </c>
      <c r="F54" s="101" t="s">
        <v>62</v>
      </c>
      <c r="G54" s="102"/>
      <c r="H54" s="102"/>
      <c r="I54" s="103"/>
    </row>
    <row r="55" spans="1:14" ht="12.75" customHeight="1" thickBot="1" x14ac:dyDescent="0.3">
      <c r="A55" s="99"/>
      <c r="B55" s="101"/>
      <c r="C55" s="101"/>
      <c r="D55" s="102"/>
      <c r="E55" s="100" t="str">
        <f>IF(D8="SHRA",IF(MID(D18,1,4)="Perm",IF(OR(E43&gt;E76,E43&gt;G76,H76&gt;115),"",IF(E43&gt;125000,IF(I48&gt;10%,"","YES"),IF(H76&gt;115,"","YES"))),""),"")</f>
        <v/>
      </c>
      <c r="F55" s="101" t="s">
        <v>79</v>
      </c>
      <c r="G55" s="102"/>
      <c r="H55" s="102"/>
      <c r="I55" s="103"/>
    </row>
    <row r="56" spans="1:14" ht="12.75" customHeight="1" thickBot="1" x14ac:dyDescent="0.3">
      <c r="A56" s="99"/>
      <c r="B56" s="101"/>
      <c r="C56" s="101"/>
      <c r="D56" s="102"/>
      <c r="E56" s="100" t="str">
        <f>IF(D8="SHRA",IF(MID(D18,1,4)="Perm",IF(OR(E43&gt;E76,E43&gt;G76,H76&gt;115),"PRES",IF(E43&gt;125000,IF(I48&gt;10%,"PRES",""),IF(H76&gt;115,"PRES",""))),""),"")</f>
        <v/>
      </c>
      <c r="F56" s="101" t="s">
        <v>63</v>
      </c>
      <c r="G56" s="102"/>
      <c r="H56" s="102"/>
      <c r="I56" s="103"/>
    </row>
    <row r="57" spans="1:14" ht="18" customHeight="1" thickBot="1" x14ac:dyDescent="0.3">
      <c r="A57" s="295" t="s">
        <v>64</v>
      </c>
      <c r="B57" s="296"/>
      <c r="C57" s="296"/>
      <c r="D57" s="296"/>
      <c r="E57" s="296"/>
      <c r="F57" s="296"/>
      <c r="G57" s="158"/>
      <c r="H57" s="158"/>
      <c r="I57" s="159"/>
    </row>
    <row r="58" spans="1:14" ht="12.75" customHeight="1" thickBot="1" x14ac:dyDescent="0.3">
      <c r="A58" s="84"/>
      <c r="B58" s="86"/>
      <c r="C58" s="86"/>
      <c r="D58" s="86"/>
      <c r="E58" s="85" t="str">
        <f>IF(D8="Non-Faculty Athletic Coaches and Athletic Director",IF(D18="Permanent non-promotional incr/on-going supplement w/o end date", IF(E37&gt;E73,"", IF(OR(I48&lt;0.2501,I49&lt;=25000),"YES","")),""),"")</f>
        <v/>
      </c>
      <c r="F58" s="81" t="s">
        <v>182</v>
      </c>
      <c r="G58" s="86"/>
      <c r="H58" s="80"/>
      <c r="I58" s="87"/>
    </row>
    <row r="59" spans="1:14" ht="12.6" customHeight="1" thickBot="1" x14ac:dyDescent="0.3">
      <c r="A59" s="84"/>
      <c r="B59" s="88" t="str">
        <f>IF(D8="SAAO and Non-SAAO Strategic Positions",IF(D18="Permanent non-promotional incr/on-going supplement w/o end date",IF(AND(E43&gt;H73, I48&gt;=0.1001),"BOT, PRES, BOG", IF(OR(E43&gt;H73,I48&gt;=0.1001), "BOT, PRES","PRES")),""),"")</f>
        <v/>
      </c>
      <c r="C59" s="310" t="s">
        <v>187</v>
      </c>
      <c r="D59" s="311"/>
      <c r="E59" s="88" t="str">
        <f>IF(D8="Non-Faculty Athletic Coaches and Athletic Director",IF(D18="Permanent non-promotional incr/on-going supplement w/o end date",IF(AND(I48&gt;=0.2501,I49&gt;25000),"BOG", IF(E37&gt;E73,"PRES","")),""),"")</f>
        <v/>
      </c>
      <c r="F59" s="290" t="s">
        <v>181</v>
      </c>
      <c r="G59" s="288"/>
      <c r="H59" s="288"/>
      <c r="I59" s="289"/>
    </row>
    <row r="60" spans="1:14" ht="12.6" thickBot="1" x14ac:dyDescent="0.3">
      <c r="A60" s="84"/>
      <c r="B60" s="85" t="str">
        <f>IF(D8="EPS/CSS/DMSS",IF(D18="Permanent non-promotional incr/on-going supplement w/o end date", IF(E43&gt;E73,"",IF(E43&lt;=125000,"YES",IF(E43&gt;H73,"",IF(I48&gt;=0.1001,"","YES")))),""),"")</f>
        <v/>
      </c>
      <c r="C60" s="81" t="s">
        <v>177</v>
      </c>
      <c r="D60" s="86"/>
      <c r="E60" s="85" t="str">
        <f>IF(MID(D8,1,3)="Fac",IF(D18="Permanent non-promotional incr/on-going supplement w/o end date",IF(E37&gt;E73,"",IF(D19="Yes",IF(E40&gt;50000,"","YES"),IF(D20="Yes",IF(E40&gt;75000,"","YES"),"YES"))),""),"")</f>
        <v/>
      </c>
      <c r="F60" s="81" t="s">
        <v>80</v>
      </c>
      <c r="G60" s="86"/>
      <c r="H60" s="196"/>
      <c r="I60" s="197"/>
    </row>
    <row r="61" spans="1:14" ht="12.6" customHeight="1" thickBot="1" x14ac:dyDescent="0.3">
      <c r="A61" s="84"/>
      <c r="B61" s="88" t="str">
        <f>IF(D8="EPS/CSS/DMSS",IF(D18="Permanent non-promotional incr/on-going supplement w/o end date",IF(E43&gt;E73, "PRES",IF(E43&gt;125000,IF(E43&gt;H73,"PRES",IF(I48&gt;=0.1001,"PRES","")),"")),""),"")</f>
        <v/>
      </c>
      <c r="C61" s="290" t="s">
        <v>176</v>
      </c>
      <c r="D61" s="289"/>
      <c r="E61" s="88" t="str">
        <f>IF(MID(D8,1,3)="Fac",IF(D18="Permanent non-promotional incr/on-going supplement w/o end date",IF(E37&gt;E73,"PRES",IF(D19="Yes",IF(E40&gt;50000,"PRES",""),IF(D20="Yes",IF(E40&gt;75000,"PRES",""),""))),""),"")</f>
        <v/>
      </c>
      <c r="F61" s="290" t="s">
        <v>62</v>
      </c>
      <c r="G61" s="288"/>
      <c r="H61" s="288"/>
      <c r="I61" s="289"/>
    </row>
    <row r="62" spans="1:14" ht="12" x14ac:dyDescent="0.25">
      <c r="A62" s="84"/>
      <c r="B62" s="86"/>
      <c r="C62" s="86"/>
      <c r="D62" s="86"/>
      <c r="E62" s="161"/>
      <c r="F62" s="86"/>
      <c r="G62" s="86"/>
      <c r="H62" s="196"/>
      <c r="I62" s="197"/>
    </row>
    <row r="63" spans="1:14" ht="12.6" customHeight="1" x14ac:dyDescent="0.25">
      <c r="A63" s="84"/>
      <c r="B63" s="86"/>
      <c r="C63" s="86"/>
      <c r="D63" s="86"/>
      <c r="E63" s="160"/>
      <c r="F63" s="288"/>
      <c r="G63" s="288"/>
      <c r="H63" s="288"/>
      <c r="I63" s="289"/>
    </row>
    <row r="64" spans="1:14" ht="18" customHeight="1" thickBot="1" x14ac:dyDescent="0.3">
      <c r="A64" s="297" t="s">
        <v>44</v>
      </c>
      <c r="B64" s="298"/>
      <c r="C64" s="298"/>
      <c r="D64" s="298"/>
      <c r="E64" s="298"/>
      <c r="F64" s="298"/>
      <c r="G64" s="156"/>
      <c r="H64" s="156"/>
      <c r="I64" s="157"/>
    </row>
    <row r="65" spans="1:10" ht="12.75" customHeight="1" thickBot="1" x14ac:dyDescent="0.3">
      <c r="A65" s="89"/>
      <c r="B65" s="90" t="str">
        <f>IF(D8="SAAO and Non-SAAO Strategic Positions",IF(D18="Temporary Incr w/end date","PRES",""),"")</f>
        <v/>
      </c>
      <c r="C65" s="91" t="s">
        <v>188</v>
      </c>
      <c r="D65" s="92"/>
      <c r="E65" s="95" t="str">
        <f>IF(MID(D8,1,3)="Fac",IF(D18="Temporary Incr w/end date",IF(D22="No",IF(E41&lt;=50000,"VC","PRES"),IF(D22="Yes","PRES",IF(E41&lt;=50000,"VC","PRES"))),""),"")</f>
        <v/>
      </c>
      <c r="F65" s="92" t="s">
        <v>81</v>
      </c>
      <c r="G65" s="92"/>
      <c r="H65" s="93"/>
      <c r="I65" s="94"/>
    </row>
    <row r="66" spans="1:10" ht="12.6" customHeight="1" thickBot="1" x14ac:dyDescent="0.3">
      <c r="A66" s="89"/>
      <c r="B66" s="154" t="str">
        <f>IF(D18="Temporary Incr w/end date",IF(OR(D8="EPS/CSS/DMSS", D8="Non-Faculty Athletic Coaches and Athletic Director"),IF(D22="Yes","PRES",IF(E41&lt;=50000,"VC","PRES")),""),"")</f>
        <v/>
      </c>
      <c r="C66" s="286" t="s">
        <v>183</v>
      </c>
      <c r="D66" s="287"/>
      <c r="E66" s="95" t="str">
        <f>IF(D8="SHRA",IF(D18="Temporary Incr w/end date",IF(OR(E43&gt;E76,E43&gt;G76,H76&gt;115),"PRES",IF(D21="Yes","PRES",IF(E43&gt;125000, IF(I48&lt;=10%,"VC","PRES"),IF(H76&lt;=115,"VC","PRES")))),""),"")</f>
        <v/>
      </c>
      <c r="F66" s="92" t="s">
        <v>82</v>
      </c>
      <c r="G66" s="195"/>
      <c r="H66" s="195"/>
      <c r="I66" s="198"/>
    </row>
    <row r="67" spans="1:10" s="10" customFormat="1" ht="5.4" customHeight="1" thickBot="1" x14ac:dyDescent="0.3">
      <c r="A67" s="135"/>
      <c r="B67" s="136"/>
      <c r="C67" s="136"/>
      <c r="D67" s="136"/>
      <c r="E67" s="136"/>
      <c r="F67" s="96"/>
      <c r="G67" s="96"/>
      <c r="H67" s="137"/>
      <c r="I67" s="138"/>
    </row>
    <row r="68" spans="1:10" ht="12" customHeight="1" thickBot="1" x14ac:dyDescent="0.3">
      <c r="A68" s="283" t="s">
        <v>85</v>
      </c>
      <c r="B68" s="284"/>
      <c r="C68" s="284"/>
      <c r="D68" s="284"/>
      <c r="E68" s="284"/>
      <c r="F68" s="284"/>
      <c r="G68" s="284"/>
      <c r="H68" s="284"/>
      <c r="I68" s="285"/>
    </row>
    <row r="69" spans="1:10" ht="175.2" customHeight="1" x14ac:dyDescent="0.25">
      <c r="A69" s="277"/>
      <c r="B69" s="278"/>
      <c r="C69" s="278"/>
      <c r="D69" s="278"/>
      <c r="E69" s="278"/>
      <c r="F69" s="278"/>
      <c r="G69" s="278"/>
      <c r="H69" s="278"/>
      <c r="I69" s="279"/>
    </row>
    <row r="70" spans="1:10" ht="175.2" customHeight="1" thickBot="1" x14ac:dyDescent="0.3">
      <c r="A70" s="280"/>
      <c r="B70" s="281"/>
      <c r="C70" s="281"/>
      <c r="D70" s="281"/>
      <c r="E70" s="281"/>
      <c r="F70" s="281"/>
      <c r="G70" s="281"/>
      <c r="H70" s="281"/>
      <c r="I70" s="282"/>
    </row>
    <row r="71" spans="1:10" ht="6.6" customHeight="1" x14ac:dyDescent="0.25">
      <c r="A71" s="266"/>
      <c r="B71" s="267"/>
      <c r="C71" s="267"/>
      <c r="D71" s="267"/>
      <c r="E71" s="267"/>
      <c r="F71" s="267"/>
      <c r="G71" s="267"/>
      <c r="H71" s="267"/>
      <c r="I71" s="268"/>
    </row>
    <row r="72" spans="1:10" s="19" customFormat="1" ht="6" customHeight="1" x14ac:dyDescent="0.2">
      <c r="A72" s="140"/>
      <c r="B72" s="20"/>
      <c r="C72" s="20"/>
      <c r="D72" s="20"/>
      <c r="E72" s="20"/>
      <c r="F72" s="20"/>
      <c r="G72" s="20"/>
      <c r="H72" s="20"/>
      <c r="I72" s="21"/>
      <c r="J72" s="18"/>
    </row>
    <row r="73" spans="1:10" s="19" customFormat="1" ht="20.25" customHeight="1" x14ac:dyDescent="0.2">
      <c r="A73" s="179"/>
      <c r="B73" s="265" t="s">
        <v>164</v>
      </c>
      <c r="C73" s="269"/>
      <c r="D73" s="57"/>
      <c r="E73" s="155"/>
      <c r="F73" s="162"/>
      <c r="G73" s="170"/>
      <c r="H73" s="141"/>
      <c r="I73" s="58"/>
      <c r="J73" s="18" t="s">
        <v>172</v>
      </c>
    </row>
    <row r="74" spans="1:10" s="19" customFormat="1" ht="19.95" customHeight="1" x14ac:dyDescent="0.2">
      <c r="A74" s="264"/>
      <c r="B74" s="265"/>
      <c r="C74" s="22"/>
      <c r="D74" s="180" t="s">
        <v>32</v>
      </c>
      <c r="E74" s="263" t="s">
        <v>33</v>
      </c>
      <c r="F74" s="263"/>
      <c r="G74" s="171" t="s">
        <v>170</v>
      </c>
      <c r="H74" s="171" t="s">
        <v>171</v>
      </c>
      <c r="I74" s="58"/>
      <c r="J74" s="18" t="s">
        <v>133</v>
      </c>
    </row>
    <row r="75" spans="1:10" s="19" customFormat="1" ht="7.95" customHeight="1" x14ac:dyDescent="0.2">
      <c r="A75" s="179"/>
      <c r="B75" s="180"/>
      <c r="C75" s="22"/>
      <c r="D75" s="180"/>
      <c r="E75" s="180"/>
      <c r="F75" s="180"/>
      <c r="G75" s="180"/>
      <c r="H75" s="180"/>
      <c r="I75" s="58"/>
      <c r="J75" s="18"/>
    </row>
    <row r="76" spans="1:10" s="19" customFormat="1" ht="19.2" customHeight="1" x14ac:dyDescent="0.2">
      <c r="A76" s="179"/>
      <c r="B76" s="265" t="s">
        <v>83</v>
      </c>
      <c r="C76" s="269"/>
      <c r="D76" s="57"/>
      <c r="E76" s="155"/>
      <c r="F76" s="162"/>
      <c r="G76" s="170"/>
      <c r="H76" s="168">
        <f>IF(AND(E43&gt;0,D76&gt;0),(ROUND(E43 / D76,4)*100),0)</f>
        <v>0</v>
      </c>
      <c r="I76" s="58"/>
      <c r="J76" s="18" t="s">
        <v>129</v>
      </c>
    </row>
    <row r="77" spans="1:10" s="19" customFormat="1" ht="15.6" customHeight="1" x14ac:dyDescent="0.2">
      <c r="A77" s="264"/>
      <c r="B77" s="265"/>
      <c r="C77" s="22"/>
      <c r="D77" s="180" t="s">
        <v>128</v>
      </c>
      <c r="E77" s="263" t="s">
        <v>70</v>
      </c>
      <c r="F77" s="263"/>
      <c r="G77" s="181" t="s">
        <v>71</v>
      </c>
      <c r="H77" s="180" t="s">
        <v>72</v>
      </c>
      <c r="I77" s="58"/>
      <c r="J77" s="18"/>
    </row>
    <row r="78" spans="1:10" s="19" customFormat="1" ht="10.199999999999999" customHeight="1" x14ac:dyDescent="0.2">
      <c r="A78" s="179"/>
      <c r="B78" s="180"/>
      <c r="C78" s="22"/>
      <c r="D78" s="180"/>
      <c r="E78" s="180"/>
      <c r="F78" s="180"/>
      <c r="G78" s="180"/>
      <c r="H78" s="180"/>
      <c r="I78" s="58"/>
      <c r="J78" s="18"/>
    </row>
    <row r="79" spans="1:10" s="19" customFormat="1" ht="26.25" customHeight="1" x14ac:dyDescent="0.2">
      <c r="A79" s="264"/>
      <c r="B79" s="265"/>
      <c r="C79" s="22"/>
      <c r="D79" s="22"/>
      <c r="E79" s="133"/>
      <c r="F79" s="145"/>
      <c r="G79" s="194" t="s">
        <v>184</v>
      </c>
      <c r="H79" s="59">
        <v>222000</v>
      </c>
      <c r="I79" s="60">
        <v>999999</v>
      </c>
      <c r="J79" s="18" t="s">
        <v>130</v>
      </c>
    </row>
    <row r="80" spans="1:10" s="19" customFormat="1" ht="11.4" customHeight="1" thickBot="1" x14ac:dyDescent="0.25">
      <c r="A80" s="264"/>
      <c r="B80" s="265"/>
      <c r="C80" s="22"/>
      <c r="D80" s="22"/>
      <c r="E80" s="133"/>
      <c r="F80" s="23"/>
      <c r="G80" s="23"/>
      <c r="H80" s="61" t="s">
        <v>34</v>
      </c>
      <c r="I80" s="62" t="s">
        <v>35</v>
      </c>
      <c r="J80" s="18"/>
    </row>
    <row r="81" spans="1:11" ht="7.2" customHeight="1" x14ac:dyDescent="0.25">
      <c r="A81" s="270"/>
      <c r="B81" s="271"/>
      <c r="C81" s="271"/>
      <c r="D81" s="271"/>
      <c r="E81" s="271"/>
      <c r="F81" s="271"/>
      <c r="G81" s="271"/>
      <c r="H81" s="271"/>
      <c r="I81" s="272"/>
    </row>
    <row r="82" spans="1:11" ht="12" x14ac:dyDescent="0.25">
      <c r="A82" s="63" t="s">
        <v>7</v>
      </c>
      <c r="B82" s="64"/>
      <c r="C82" s="262" t="str">
        <f>T(D5)</f>
        <v>Jane Doe</v>
      </c>
      <c r="D82" s="262"/>
      <c r="E82" s="65"/>
      <c r="F82" s="65"/>
      <c r="G82" s="65"/>
      <c r="H82" s="66"/>
      <c r="I82" s="67"/>
    </row>
    <row r="83" spans="1:11" ht="12" x14ac:dyDescent="0.25">
      <c r="A83" s="273" t="s">
        <v>99</v>
      </c>
      <c r="B83" s="274"/>
      <c r="C83" s="274"/>
      <c r="D83" s="274"/>
      <c r="E83" s="274"/>
      <c r="F83" s="274"/>
      <c r="G83" s="274"/>
      <c r="H83" s="274"/>
      <c r="I83" s="275"/>
    </row>
    <row r="84" spans="1:11" ht="12" x14ac:dyDescent="0.25">
      <c r="A84" s="68"/>
      <c r="B84" s="69"/>
      <c r="C84" s="56"/>
      <c r="D84" s="173" t="s">
        <v>8</v>
      </c>
      <c r="E84" s="276"/>
      <c r="F84" s="276"/>
      <c r="G84" s="261"/>
      <c r="H84" s="261"/>
      <c r="I84" s="70"/>
    </row>
    <row r="85" spans="1:11" ht="12" x14ac:dyDescent="0.25">
      <c r="A85" s="68"/>
      <c r="B85" s="69"/>
      <c r="C85" s="69"/>
      <c r="D85" s="56"/>
      <c r="E85" s="71" t="s">
        <v>21</v>
      </c>
      <c r="F85" s="56"/>
      <c r="G85" s="72" t="s">
        <v>23</v>
      </c>
      <c r="H85" s="56"/>
      <c r="I85" s="73" t="s">
        <v>6</v>
      </c>
      <c r="J85" s="9" t="s">
        <v>131</v>
      </c>
    </row>
    <row r="86" spans="1:11" ht="15" customHeight="1" x14ac:dyDescent="0.25">
      <c r="A86" s="257" t="s">
        <v>98</v>
      </c>
      <c r="B86" s="258"/>
      <c r="C86" s="258"/>
      <c r="D86" s="258"/>
      <c r="E86" s="259"/>
      <c r="F86" s="259"/>
      <c r="G86" s="260"/>
      <c r="H86" s="260"/>
      <c r="I86" s="108"/>
      <c r="K86" s="9" t="s">
        <v>132</v>
      </c>
    </row>
    <row r="87" spans="1:11" ht="12" x14ac:dyDescent="0.25">
      <c r="A87" s="55"/>
      <c r="B87" s="74"/>
      <c r="C87" s="74"/>
      <c r="D87" s="74"/>
      <c r="E87" s="71" t="s">
        <v>21</v>
      </c>
      <c r="F87" s="56"/>
      <c r="G87" s="72" t="s">
        <v>23</v>
      </c>
      <c r="H87" s="56"/>
      <c r="I87" s="73" t="s">
        <v>6</v>
      </c>
    </row>
    <row r="88" spans="1:11" ht="15" customHeight="1" x14ac:dyDescent="0.25">
      <c r="A88" s="257" t="s">
        <v>16</v>
      </c>
      <c r="B88" s="258"/>
      <c r="C88" s="258"/>
      <c r="D88" s="258"/>
      <c r="E88" s="259"/>
      <c r="F88" s="259"/>
      <c r="G88" s="260"/>
      <c r="H88" s="260"/>
      <c r="I88" s="109"/>
    </row>
    <row r="89" spans="1:11" ht="12" x14ac:dyDescent="0.25">
      <c r="A89" s="55"/>
      <c r="B89" s="74"/>
      <c r="C89" s="74"/>
      <c r="D89" s="74"/>
      <c r="E89" s="71" t="s">
        <v>21</v>
      </c>
      <c r="F89" s="56"/>
      <c r="G89" s="72" t="s">
        <v>23</v>
      </c>
      <c r="H89" s="56"/>
      <c r="I89" s="73" t="s">
        <v>6</v>
      </c>
    </row>
    <row r="90" spans="1:11" ht="15" customHeight="1" x14ac:dyDescent="0.25">
      <c r="A90" s="257" t="s">
        <v>92</v>
      </c>
      <c r="B90" s="258"/>
      <c r="C90" s="258"/>
      <c r="D90" s="258"/>
      <c r="E90" s="259"/>
      <c r="F90" s="259"/>
      <c r="G90" s="260"/>
      <c r="H90" s="260"/>
      <c r="I90" s="109"/>
    </row>
    <row r="91" spans="1:11" ht="12" x14ac:dyDescent="0.25">
      <c r="A91" s="182"/>
      <c r="B91" s="75"/>
      <c r="C91" s="75"/>
      <c r="D91" s="75"/>
      <c r="E91" s="71" t="s">
        <v>21</v>
      </c>
      <c r="F91" s="56"/>
      <c r="G91" s="72" t="s">
        <v>23</v>
      </c>
      <c r="H91" s="56"/>
      <c r="I91" s="73" t="s">
        <v>6</v>
      </c>
    </row>
    <row r="92" spans="1:11" ht="15" customHeight="1" x14ac:dyDescent="0.25">
      <c r="A92" s="257" t="s">
        <v>91</v>
      </c>
      <c r="B92" s="258"/>
      <c r="C92" s="258"/>
      <c r="D92" s="258"/>
      <c r="E92" s="259"/>
      <c r="F92" s="259"/>
      <c r="G92" s="260"/>
      <c r="H92" s="260"/>
      <c r="I92" s="109"/>
    </row>
    <row r="93" spans="1:11" ht="12" x14ac:dyDescent="0.25">
      <c r="A93" s="182"/>
      <c r="B93" s="75"/>
      <c r="C93" s="75"/>
      <c r="D93" s="75"/>
      <c r="E93" s="71" t="s">
        <v>21</v>
      </c>
      <c r="F93" s="56"/>
      <c r="G93" s="72" t="s">
        <v>23</v>
      </c>
      <c r="H93" s="56"/>
      <c r="I93" s="73" t="s">
        <v>6</v>
      </c>
    </row>
    <row r="94" spans="1:11" ht="15" customHeight="1" x14ac:dyDescent="0.25">
      <c r="A94" s="257" t="s">
        <v>93</v>
      </c>
      <c r="B94" s="258"/>
      <c r="C94" s="258"/>
      <c r="D94" s="258"/>
      <c r="E94" s="259"/>
      <c r="F94" s="259"/>
      <c r="G94" s="260"/>
      <c r="H94" s="260"/>
      <c r="I94" s="109"/>
      <c r="J94" s="9" t="s">
        <v>168</v>
      </c>
    </row>
    <row r="95" spans="1:11" ht="12" x14ac:dyDescent="0.25">
      <c r="A95" s="182"/>
      <c r="B95" s="75"/>
      <c r="C95" s="75"/>
      <c r="D95" s="75"/>
      <c r="E95" s="71" t="s">
        <v>21</v>
      </c>
      <c r="F95" s="56"/>
      <c r="G95" s="72" t="s">
        <v>23</v>
      </c>
      <c r="H95" s="56"/>
      <c r="I95" s="73" t="s">
        <v>6</v>
      </c>
    </row>
    <row r="96" spans="1:11" ht="12.6" thickBot="1" x14ac:dyDescent="0.3">
      <c r="A96" s="76"/>
      <c r="B96" s="77"/>
      <c r="C96" s="77"/>
      <c r="D96" s="78"/>
      <c r="E96" s="78"/>
      <c r="F96" s="78"/>
      <c r="G96" s="78"/>
      <c r="H96" s="78"/>
      <c r="I96" s="192" t="s">
        <v>201</v>
      </c>
    </row>
    <row r="97" spans="1:9" x14ac:dyDescent="0.3">
      <c r="A97" s="4"/>
      <c r="B97" s="4"/>
      <c r="C97" s="4"/>
      <c r="D97" s="4"/>
      <c r="E97" s="3"/>
      <c r="F97" s="4"/>
      <c r="G97" s="4"/>
      <c r="H97" s="4"/>
      <c r="I97" s="5"/>
    </row>
    <row r="100" spans="1:9" x14ac:dyDescent="0.3">
      <c r="C100" s="4"/>
    </row>
    <row r="105" spans="1:9" x14ac:dyDescent="0.3">
      <c r="F105" s="9" t="s">
        <v>22</v>
      </c>
    </row>
    <row r="141" spans="1:2" hidden="1" x14ac:dyDescent="0.3">
      <c r="A141" s="12"/>
      <c r="B141" s="12"/>
    </row>
    <row r="142" spans="1:2" hidden="1" x14ac:dyDescent="0.3">
      <c r="A142" s="12"/>
      <c r="B142" s="13" t="s">
        <v>9</v>
      </c>
    </row>
    <row r="143" spans="1:2" hidden="1" x14ac:dyDescent="0.3">
      <c r="A143" s="12"/>
      <c r="B143" s="163" t="s">
        <v>94</v>
      </c>
    </row>
    <row r="144" spans="1:2" hidden="1" x14ac:dyDescent="0.3">
      <c r="A144" s="12"/>
      <c r="B144" s="163" t="s">
        <v>95</v>
      </c>
    </row>
    <row r="145" spans="1:2" hidden="1" x14ac:dyDescent="0.3">
      <c r="A145" s="12"/>
      <c r="B145" s="14" t="s">
        <v>50</v>
      </c>
    </row>
    <row r="146" spans="1:2" hidden="1" x14ac:dyDescent="0.3">
      <c r="A146" s="12"/>
      <c r="B146" s="14" t="s">
        <v>51</v>
      </c>
    </row>
    <row r="147" spans="1:2" hidden="1" x14ac:dyDescent="0.3">
      <c r="A147" s="12"/>
      <c r="B147" s="14" t="s">
        <v>165</v>
      </c>
    </row>
    <row r="148" spans="1:2" hidden="1" x14ac:dyDescent="0.3">
      <c r="A148" s="12"/>
      <c r="B148" s="15" t="s">
        <v>66</v>
      </c>
    </row>
    <row r="149" spans="1:2" hidden="1" x14ac:dyDescent="0.3">
      <c r="A149" s="12"/>
      <c r="B149" s="164" t="s">
        <v>96</v>
      </c>
    </row>
    <row r="150" spans="1:2" hidden="1" x14ac:dyDescent="0.3">
      <c r="A150" s="12"/>
      <c r="B150" s="13" t="s">
        <v>56</v>
      </c>
    </row>
    <row r="151" spans="1:2" hidden="1" x14ac:dyDescent="0.3">
      <c r="A151" s="12"/>
      <c r="B151" s="15" t="s">
        <v>26</v>
      </c>
    </row>
    <row r="152" spans="1:2" hidden="1" x14ac:dyDescent="0.3">
      <c r="A152" s="12"/>
      <c r="B152" s="15" t="s">
        <v>97</v>
      </c>
    </row>
    <row r="153" spans="1:2" hidden="1" x14ac:dyDescent="0.3">
      <c r="A153" s="12"/>
      <c r="B153" s="15" t="s">
        <v>4</v>
      </c>
    </row>
    <row r="154" spans="1:2" hidden="1" x14ac:dyDescent="0.3">
      <c r="A154" s="12"/>
      <c r="B154" s="16" t="s">
        <v>5</v>
      </c>
    </row>
    <row r="155" spans="1:2" hidden="1" x14ac:dyDescent="0.3">
      <c r="A155" s="12"/>
      <c r="B155" s="16" t="s">
        <v>31</v>
      </c>
    </row>
    <row r="156" spans="1:2" hidden="1" x14ac:dyDescent="0.3">
      <c r="A156" s="12"/>
      <c r="B156" s="16" t="s">
        <v>52</v>
      </c>
    </row>
    <row r="157" spans="1:2" hidden="1" x14ac:dyDescent="0.3">
      <c r="A157" s="12"/>
      <c r="B157" s="16" t="s">
        <v>27</v>
      </c>
    </row>
    <row r="158" spans="1:2" hidden="1" x14ac:dyDescent="0.3">
      <c r="A158" s="12"/>
      <c r="B158" s="16" t="s">
        <v>178</v>
      </c>
    </row>
    <row r="159" spans="1:2" hidden="1" x14ac:dyDescent="0.3">
      <c r="A159" s="12"/>
      <c r="B159" s="16" t="s">
        <v>57</v>
      </c>
    </row>
    <row r="160" spans="1:2" hidden="1" x14ac:dyDescent="0.3">
      <c r="A160" s="12"/>
      <c r="B160" s="16" t="s">
        <v>53</v>
      </c>
    </row>
    <row r="161" spans="1:2" hidden="1" x14ac:dyDescent="0.3">
      <c r="A161" s="12"/>
      <c r="B161" s="16" t="s">
        <v>54</v>
      </c>
    </row>
    <row r="162" spans="1:2" hidden="1" x14ac:dyDescent="0.3">
      <c r="A162" s="12"/>
      <c r="B162" s="17"/>
    </row>
    <row r="163" spans="1:2" hidden="1" x14ac:dyDescent="0.3">
      <c r="A163" s="12"/>
      <c r="B163" s="17"/>
    </row>
    <row r="164" spans="1:2" hidden="1" x14ac:dyDescent="0.3">
      <c r="A164" s="12"/>
      <c r="B164" s="17"/>
    </row>
    <row r="165" spans="1:2" hidden="1" x14ac:dyDescent="0.3">
      <c r="A165" s="12"/>
      <c r="B165" s="13" t="s">
        <v>9</v>
      </c>
    </row>
    <row r="166" spans="1:2" hidden="1" x14ac:dyDescent="0.3">
      <c r="A166" s="12"/>
      <c r="B166" s="17" t="s">
        <v>48</v>
      </c>
    </row>
    <row r="167" spans="1:2" hidden="1" x14ac:dyDescent="0.3">
      <c r="A167" s="12"/>
      <c r="B167" s="17" t="s">
        <v>49</v>
      </c>
    </row>
    <row r="168" spans="1:2" hidden="1" x14ac:dyDescent="0.3">
      <c r="A168" s="12"/>
      <c r="B168" s="17" t="s">
        <v>179</v>
      </c>
    </row>
    <row r="169" spans="1:2" hidden="1" x14ac:dyDescent="0.3">
      <c r="A169" s="12"/>
      <c r="B169" s="17" t="s">
        <v>186</v>
      </c>
    </row>
    <row r="170" spans="1:2" hidden="1" x14ac:dyDescent="0.3">
      <c r="A170" s="12"/>
      <c r="B170" s="17" t="s">
        <v>174</v>
      </c>
    </row>
    <row r="171" spans="1:2" hidden="1" x14ac:dyDescent="0.3">
      <c r="A171" s="12"/>
      <c r="B171" s="17" t="s">
        <v>65</v>
      </c>
    </row>
    <row r="172" spans="1:2" hidden="1" x14ac:dyDescent="0.3">
      <c r="A172" s="12"/>
      <c r="B172" s="17"/>
    </row>
    <row r="173" spans="1:2" hidden="1" x14ac:dyDescent="0.3">
      <c r="A173" s="12"/>
      <c r="B173" s="17" t="s">
        <v>9</v>
      </c>
    </row>
    <row r="174" spans="1:2" hidden="1" x14ac:dyDescent="0.3">
      <c r="A174" s="12"/>
      <c r="B174" s="17" t="s">
        <v>90</v>
      </c>
    </row>
    <row r="175" spans="1:2" hidden="1" x14ac:dyDescent="0.3">
      <c r="A175" s="12"/>
      <c r="B175" s="17" t="s">
        <v>88</v>
      </c>
    </row>
    <row r="176" spans="1:2" hidden="1" x14ac:dyDescent="0.3">
      <c r="A176" s="12"/>
      <c r="B176" s="17" t="s">
        <v>67</v>
      </c>
    </row>
    <row r="177" spans="1:2" hidden="1" x14ac:dyDescent="0.3">
      <c r="A177" s="12"/>
      <c r="B177" s="17"/>
    </row>
    <row r="178" spans="1:2" hidden="1" x14ac:dyDescent="0.3">
      <c r="A178" s="12"/>
      <c r="B178" s="16" t="s">
        <v>9</v>
      </c>
    </row>
    <row r="179" spans="1:2" hidden="1" x14ac:dyDescent="0.3">
      <c r="A179" s="12"/>
      <c r="B179" s="16" t="s">
        <v>17</v>
      </c>
    </row>
    <row r="180" spans="1:2" hidden="1" x14ac:dyDescent="0.3">
      <c r="A180" s="12"/>
      <c r="B180" s="16" t="s">
        <v>18</v>
      </c>
    </row>
    <row r="181" spans="1:2" hidden="1" x14ac:dyDescent="0.3">
      <c r="A181" s="12"/>
      <c r="B181" s="17"/>
    </row>
    <row r="182" spans="1:2" hidden="1" x14ac:dyDescent="0.3">
      <c r="A182" s="12"/>
      <c r="B182" s="17" t="s">
        <v>45</v>
      </c>
    </row>
    <row r="183" spans="1:2" hidden="1" x14ac:dyDescent="0.3">
      <c r="A183" s="12"/>
      <c r="B183" s="17" t="s">
        <v>17</v>
      </c>
    </row>
    <row r="184" spans="1:2" hidden="1" x14ac:dyDescent="0.3">
      <c r="A184" s="12"/>
      <c r="B184" s="17" t="s">
        <v>18</v>
      </c>
    </row>
    <row r="185" spans="1:2" hidden="1" x14ac:dyDescent="0.3">
      <c r="A185" s="12"/>
      <c r="B185" s="12"/>
    </row>
    <row r="186" spans="1:2" hidden="1" x14ac:dyDescent="0.3">
      <c r="A186" s="12"/>
      <c r="B186" s="17" t="s">
        <v>45</v>
      </c>
    </row>
    <row r="187" spans="1:2" hidden="1" x14ac:dyDescent="0.3">
      <c r="A187" s="12"/>
      <c r="B187" s="17" t="s">
        <v>42</v>
      </c>
    </row>
    <row r="188" spans="1:2" hidden="1" x14ac:dyDescent="0.3">
      <c r="A188" s="12"/>
      <c r="B188" s="17" t="s">
        <v>43</v>
      </c>
    </row>
    <row r="189" spans="1:2" hidden="1" x14ac:dyDescent="0.3">
      <c r="A189" s="12"/>
      <c r="B189" s="17"/>
    </row>
    <row r="190" spans="1:2" hidden="1" x14ac:dyDescent="0.3">
      <c r="A190" s="12"/>
      <c r="B190" s="17" t="s">
        <v>9</v>
      </c>
    </row>
    <row r="191" spans="1:2" hidden="1" x14ac:dyDescent="0.3">
      <c r="A191" s="12"/>
      <c r="B191" s="17" t="s">
        <v>17</v>
      </c>
    </row>
    <row r="192" spans="1:2" hidden="1" x14ac:dyDescent="0.3">
      <c r="A192" s="12"/>
      <c r="B192" s="17" t="s">
        <v>18</v>
      </c>
    </row>
    <row r="193" spans="1:2" hidden="1" x14ac:dyDescent="0.3">
      <c r="A193" s="12"/>
      <c r="B193" s="12"/>
    </row>
    <row r="194" spans="1:2" hidden="1" x14ac:dyDescent="0.3">
      <c r="A194" s="12"/>
      <c r="B194" s="12"/>
    </row>
  </sheetData>
  <sheetProtection algorithmName="SHA-512" hashValue="wqdlImcN/qiAcWNH4qZyy0dC64boFOra5fqvqO7keCoib1pJgJWLzVSFTY74UUqhBsJWDRWRkDYM2vyoMsk2Wg==" saltValue="PALvWRSnPjgwxFgPdbyjHw==" spinCount="100000" sheet="1" objects="1" scenarios="1"/>
  <protectedRanges>
    <protectedRange sqref="A84:I94" name="Range10"/>
    <protectedRange sqref="D76:E76 G76" name="Range8"/>
    <protectedRange sqref="E44:E46" name="Range6"/>
    <protectedRange sqref="E34:E36" name="Range4"/>
    <protectedRange sqref="E24:E29" name="Range2"/>
    <protectedRange sqref="D4:I23" name="Range1"/>
    <protectedRange sqref="E31" name="Range3"/>
    <protectedRange sqref="E37:E38 E40:E41" name="Range5"/>
    <protectedRange sqref="D73:H73" name="Range7"/>
    <protectedRange sqref="H79:I79" name="Range9"/>
  </protectedRanges>
  <mergeCells count="97">
    <mergeCell ref="J21:N23"/>
    <mergeCell ref="J41:N42"/>
    <mergeCell ref="J51:N53"/>
    <mergeCell ref="A92:D92"/>
    <mergeCell ref="E92:F92"/>
    <mergeCell ref="G92:H92"/>
    <mergeCell ref="C82:D82"/>
    <mergeCell ref="A83:I83"/>
    <mergeCell ref="E84:F84"/>
    <mergeCell ref="G84:H84"/>
    <mergeCell ref="A86:D86"/>
    <mergeCell ref="E86:F86"/>
    <mergeCell ref="G86:H86"/>
    <mergeCell ref="B76:C76"/>
    <mergeCell ref="A77:B77"/>
    <mergeCell ref="E77:F77"/>
    <mergeCell ref="A94:D94"/>
    <mergeCell ref="E94:F94"/>
    <mergeCell ref="G94:H94"/>
    <mergeCell ref="A88:D88"/>
    <mergeCell ref="E88:F88"/>
    <mergeCell ref="G88:H88"/>
    <mergeCell ref="A90:D90"/>
    <mergeCell ref="E90:F90"/>
    <mergeCell ref="G90:H90"/>
    <mergeCell ref="A79:B79"/>
    <mergeCell ref="A80:B80"/>
    <mergeCell ref="A81:I81"/>
    <mergeCell ref="A68:I68"/>
    <mergeCell ref="A69:I70"/>
    <mergeCell ref="A71:I71"/>
    <mergeCell ref="B73:C73"/>
    <mergeCell ref="A74:B74"/>
    <mergeCell ref="E74:F74"/>
    <mergeCell ref="C66:D66"/>
    <mergeCell ref="D48:H48"/>
    <mergeCell ref="D49:H49"/>
    <mergeCell ref="A50:F50"/>
    <mergeCell ref="H50:I50"/>
    <mergeCell ref="A57:F57"/>
    <mergeCell ref="C59:D59"/>
    <mergeCell ref="F59:I59"/>
    <mergeCell ref="C61:D61"/>
    <mergeCell ref="F61:I61"/>
    <mergeCell ref="F63:I63"/>
    <mergeCell ref="A64:F64"/>
    <mergeCell ref="A43:D43"/>
    <mergeCell ref="F43:H43"/>
    <mergeCell ref="F44:H44"/>
    <mergeCell ref="A45:B45"/>
    <mergeCell ref="B46:D46"/>
    <mergeCell ref="E46:I46"/>
    <mergeCell ref="A41:D41"/>
    <mergeCell ref="F41:H41"/>
    <mergeCell ref="A33:D33"/>
    <mergeCell ref="F33:H33"/>
    <mergeCell ref="F34:H34"/>
    <mergeCell ref="A35:B35"/>
    <mergeCell ref="F35:H35"/>
    <mergeCell ref="B36:D36"/>
    <mergeCell ref="E36:I36"/>
    <mergeCell ref="F37:H37"/>
    <mergeCell ref="F38:H38"/>
    <mergeCell ref="A39:D39"/>
    <mergeCell ref="A40:D40"/>
    <mergeCell ref="F40:H40"/>
    <mergeCell ref="F32:H32"/>
    <mergeCell ref="A23:C23"/>
    <mergeCell ref="A24:D24"/>
    <mergeCell ref="F25:I25"/>
    <mergeCell ref="E26:E27"/>
    <mergeCell ref="F26:H26"/>
    <mergeCell ref="A27:D27"/>
    <mergeCell ref="F27:H27"/>
    <mergeCell ref="A28:D28"/>
    <mergeCell ref="F28:H28"/>
    <mergeCell ref="F29:H29"/>
    <mergeCell ref="A30:D30"/>
    <mergeCell ref="F31:H31"/>
    <mergeCell ref="H18:I18"/>
    <mergeCell ref="A21:C21"/>
    <mergeCell ref="D21:E21"/>
    <mergeCell ref="A22:C22"/>
    <mergeCell ref="D22:E22"/>
    <mergeCell ref="H22:I22"/>
    <mergeCell ref="D10:H10"/>
    <mergeCell ref="D11:H11"/>
    <mergeCell ref="D12:H12"/>
    <mergeCell ref="D15:H15"/>
    <mergeCell ref="A17:C17"/>
    <mergeCell ref="D17:I17"/>
    <mergeCell ref="D9:H9"/>
    <mergeCell ref="A1:I1"/>
    <mergeCell ref="D3:I3"/>
    <mergeCell ref="D5:H5"/>
    <mergeCell ref="D6:H6"/>
    <mergeCell ref="D7:H7"/>
  </mergeCells>
  <dataValidations count="5">
    <dataValidation type="list" allowBlank="1" showInputMessage="1" showErrorMessage="1" sqref="D17" xr:uid="{6D3FECF0-0759-42AC-94AB-5310FE5EDDA1}">
      <formula1>$B$142:$B$161</formula1>
    </dataValidation>
    <dataValidation type="list" allowBlank="1" showInputMessage="1" showErrorMessage="1" sqref="D14 D19:D20" xr:uid="{CC6E6A24-2B07-492F-9D0B-8E124A2DF213}">
      <formula1>$B$190:$B$192</formula1>
    </dataValidation>
    <dataValidation type="list" allowBlank="1" showInputMessage="1" showErrorMessage="1" sqref="D21:D22" xr:uid="{ED4EE58D-E0EF-434B-AF2E-0584D75FB486}">
      <formula1>$B$182:$B$184</formula1>
    </dataValidation>
    <dataValidation type="list" allowBlank="1" showInputMessage="1" showErrorMessage="1" sqref="D18" xr:uid="{A8DE954B-760B-4C21-BCF2-C0854D478970}">
      <formula1>$B$173:$B$176</formula1>
    </dataValidation>
    <dataValidation type="list" allowBlank="1" showInputMessage="1" showErrorMessage="1" sqref="D8" xr:uid="{7371D326-E5EA-4DCD-84EC-47798F39A371}">
      <formula1>$B$165:$B$171</formula1>
    </dataValidation>
  </dataValidations>
  <pageMargins left="0.7" right="0.7" top="0.75" bottom="0.75" header="0.3" footer="0.3"/>
  <pageSetup scale="74"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66A61-9D15-45DC-906D-F3A358093DD5}">
  <sheetPr>
    <pageSetUpPr fitToPage="1"/>
  </sheetPr>
  <dimension ref="A1:N194"/>
  <sheetViews>
    <sheetView zoomScale="150" zoomScaleNormal="150" workbookViewId="0">
      <selection activeCell="A21" sqref="A21:C21"/>
    </sheetView>
  </sheetViews>
  <sheetFormatPr defaultColWidth="5.33203125" defaultRowHeight="13.8" x14ac:dyDescent="0.3"/>
  <cols>
    <col min="1" max="1" width="2.33203125" style="9" customWidth="1"/>
    <col min="2" max="2" width="10.5546875" style="9" customWidth="1"/>
    <col min="3" max="3" width="28.6640625" style="9" customWidth="1"/>
    <col min="4" max="4" width="22.109375" style="9" customWidth="1"/>
    <col min="5" max="5" width="14" style="6" customWidth="1"/>
    <col min="6" max="6" width="8.33203125" style="9" customWidth="1"/>
    <col min="7" max="7" width="13" style="9" customWidth="1"/>
    <col min="8" max="8" width="13.88671875" style="9" customWidth="1"/>
    <col min="9" max="9" width="11.6640625" style="7" customWidth="1"/>
    <col min="10" max="210" width="9.109375" style="9" customWidth="1"/>
    <col min="211" max="16384" width="5.33203125" style="9"/>
  </cols>
  <sheetData>
    <row r="1" spans="1:10" ht="0.75" customHeight="1" x14ac:dyDescent="0.25">
      <c r="A1" s="250"/>
      <c r="B1" s="251"/>
      <c r="C1" s="251"/>
      <c r="D1" s="251"/>
      <c r="E1" s="251"/>
      <c r="F1" s="251"/>
      <c r="G1" s="251"/>
      <c r="H1" s="251"/>
      <c r="I1" s="251"/>
    </row>
    <row r="2" spans="1:10" ht="0.75" customHeight="1" thickBot="1" x14ac:dyDescent="0.3">
      <c r="A2" s="2"/>
      <c r="B2" s="3"/>
      <c r="C2" s="3"/>
      <c r="D2" s="3"/>
      <c r="E2" s="3"/>
      <c r="F2" s="3"/>
      <c r="G2" s="3"/>
      <c r="H2" s="3"/>
      <c r="I2" s="8"/>
    </row>
    <row r="3" spans="1:10" ht="41.25" customHeight="1" thickBot="1" x14ac:dyDescent="0.3">
      <c r="A3" s="183"/>
      <c r="B3" s="184"/>
      <c r="C3" s="184"/>
      <c r="D3" s="254" t="s">
        <v>195</v>
      </c>
      <c r="E3" s="255"/>
      <c r="F3" s="255"/>
      <c r="G3" s="255"/>
      <c r="H3" s="255"/>
      <c r="I3" s="256"/>
    </row>
    <row r="4" spans="1:10" ht="12" customHeight="1" x14ac:dyDescent="0.25">
      <c r="A4" s="24" t="s">
        <v>15</v>
      </c>
      <c r="B4" s="25"/>
      <c r="C4" s="25"/>
      <c r="D4" s="26">
        <v>45867</v>
      </c>
      <c r="E4" s="27"/>
      <c r="F4" s="27"/>
      <c r="G4" s="27"/>
      <c r="H4" s="27"/>
      <c r="I4" s="28"/>
    </row>
    <row r="5" spans="1:10" ht="12" customHeight="1" x14ac:dyDescent="0.25">
      <c r="A5" s="187" t="s">
        <v>0</v>
      </c>
      <c r="B5" s="188"/>
      <c r="C5" s="188"/>
      <c r="D5" s="253" t="s">
        <v>136</v>
      </c>
      <c r="E5" s="253"/>
      <c r="F5" s="253"/>
      <c r="G5" s="253"/>
      <c r="H5" s="253"/>
      <c r="I5" s="29"/>
    </row>
    <row r="6" spans="1:10" ht="12" customHeight="1" x14ac:dyDescent="0.25">
      <c r="A6" s="187" t="s">
        <v>10</v>
      </c>
      <c r="B6" s="188"/>
      <c r="C6" s="188"/>
      <c r="D6" s="235" t="s">
        <v>137</v>
      </c>
      <c r="E6" s="235"/>
      <c r="F6" s="235"/>
      <c r="G6" s="235"/>
      <c r="H6" s="235"/>
      <c r="I6" s="29"/>
    </row>
    <row r="7" spans="1:10" ht="12" customHeight="1" x14ac:dyDescent="0.25">
      <c r="A7" s="187" t="s">
        <v>11</v>
      </c>
      <c r="B7" s="188"/>
      <c r="C7" s="188"/>
      <c r="D7" s="235" t="s">
        <v>138</v>
      </c>
      <c r="E7" s="235"/>
      <c r="F7" s="235"/>
      <c r="G7" s="235"/>
      <c r="H7" s="235"/>
      <c r="I7" s="29"/>
    </row>
    <row r="8" spans="1:10" ht="12" customHeight="1" x14ac:dyDescent="0.25">
      <c r="A8" s="30" t="s">
        <v>189</v>
      </c>
      <c r="B8" s="31"/>
      <c r="C8" s="32"/>
      <c r="D8" s="185" t="s">
        <v>48</v>
      </c>
      <c r="E8" s="33"/>
      <c r="F8" s="33"/>
      <c r="G8" s="33"/>
      <c r="H8" s="33"/>
      <c r="I8" s="34"/>
      <c r="J8" s="9" t="s">
        <v>107</v>
      </c>
    </row>
    <row r="9" spans="1:10" ht="12" customHeight="1" x14ac:dyDescent="0.25">
      <c r="A9" s="187" t="s">
        <v>12</v>
      </c>
      <c r="B9" s="188"/>
      <c r="C9" s="188"/>
      <c r="D9" s="252" t="s">
        <v>139</v>
      </c>
      <c r="E9" s="252"/>
      <c r="F9" s="252"/>
      <c r="G9" s="252"/>
      <c r="H9" s="252"/>
      <c r="I9" s="34"/>
      <c r="J9" s="9" t="s">
        <v>108</v>
      </c>
    </row>
    <row r="10" spans="1:10" ht="12" customHeight="1" x14ac:dyDescent="0.25">
      <c r="A10" s="30" t="s">
        <v>13</v>
      </c>
      <c r="B10" s="31"/>
      <c r="C10" s="32"/>
      <c r="D10" s="252" t="s">
        <v>140</v>
      </c>
      <c r="E10" s="252"/>
      <c r="F10" s="252"/>
      <c r="G10" s="252"/>
      <c r="H10" s="252"/>
      <c r="I10" s="35"/>
      <c r="J10" s="9" t="s">
        <v>109</v>
      </c>
    </row>
    <row r="11" spans="1:10" ht="12" customHeight="1" x14ac:dyDescent="0.25">
      <c r="A11" s="30" t="s">
        <v>77</v>
      </c>
      <c r="B11" s="31"/>
      <c r="C11" s="32"/>
      <c r="D11" s="235" t="s">
        <v>141</v>
      </c>
      <c r="E11" s="235"/>
      <c r="F11" s="235"/>
      <c r="G11" s="235"/>
      <c r="H11" s="235"/>
      <c r="I11" s="35"/>
      <c r="J11" s="9" t="s">
        <v>110</v>
      </c>
    </row>
    <row r="12" spans="1:10" ht="12" customHeight="1" x14ac:dyDescent="0.25">
      <c r="A12" s="30" t="s">
        <v>14</v>
      </c>
      <c r="B12" s="31"/>
      <c r="C12" s="32"/>
      <c r="D12" s="252" t="s">
        <v>142</v>
      </c>
      <c r="E12" s="252"/>
      <c r="F12" s="252"/>
      <c r="G12" s="252"/>
      <c r="H12" s="252"/>
      <c r="I12" s="35"/>
    </row>
    <row r="13" spans="1:10" ht="12" customHeight="1" x14ac:dyDescent="0.25">
      <c r="A13" s="30" t="s">
        <v>24</v>
      </c>
      <c r="B13" s="31"/>
      <c r="C13" s="32"/>
      <c r="D13" s="185" t="s">
        <v>143</v>
      </c>
      <c r="E13" s="36"/>
      <c r="F13" s="36"/>
      <c r="G13" s="36"/>
      <c r="H13" s="36"/>
      <c r="I13" s="35"/>
    </row>
    <row r="14" spans="1:10" ht="12" customHeight="1" x14ac:dyDescent="0.25">
      <c r="A14" s="30" t="s">
        <v>19</v>
      </c>
      <c r="B14" s="31"/>
      <c r="C14" s="32"/>
      <c r="D14" s="186" t="s">
        <v>18</v>
      </c>
      <c r="E14" s="33"/>
      <c r="F14" s="33"/>
      <c r="G14" s="33"/>
      <c r="H14" s="33"/>
      <c r="I14" s="35"/>
    </row>
    <row r="15" spans="1:10" ht="12" customHeight="1" x14ac:dyDescent="0.25">
      <c r="A15" s="30" t="s">
        <v>20</v>
      </c>
      <c r="B15" s="31"/>
      <c r="C15" s="32"/>
      <c r="D15" s="235"/>
      <c r="E15" s="235"/>
      <c r="F15" s="235"/>
      <c r="G15" s="235"/>
      <c r="H15" s="235"/>
      <c r="I15" s="35"/>
    </row>
    <row r="16" spans="1:10" ht="11.4" customHeight="1" x14ac:dyDescent="0.25">
      <c r="A16" s="187" t="s">
        <v>68</v>
      </c>
      <c r="B16" s="31"/>
      <c r="C16" s="32"/>
      <c r="D16" s="134" t="s">
        <v>199</v>
      </c>
      <c r="E16" s="37"/>
      <c r="F16" s="37"/>
      <c r="G16" s="37"/>
      <c r="H16" s="37"/>
      <c r="I16" s="38"/>
      <c r="J16" s="9" t="s">
        <v>111</v>
      </c>
    </row>
    <row r="17" spans="1:14" ht="11.4" customHeight="1" x14ac:dyDescent="0.25">
      <c r="A17" s="240" t="s">
        <v>61</v>
      </c>
      <c r="B17" s="241"/>
      <c r="C17" s="241"/>
      <c r="D17" s="223" t="s">
        <v>66</v>
      </c>
      <c r="E17" s="223"/>
      <c r="F17" s="223"/>
      <c r="G17" s="223"/>
      <c r="H17" s="223"/>
      <c r="I17" s="224"/>
    </row>
    <row r="18" spans="1:14" ht="12" customHeight="1" x14ac:dyDescent="0.25">
      <c r="A18" s="201" t="s">
        <v>191</v>
      </c>
      <c r="B18" s="31"/>
      <c r="C18" s="32"/>
      <c r="D18" s="185" t="s">
        <v>88</v>
      </c>
      <c r="E18" s="39"/>
      <c r="F18" s="39"/>
      <c r="G18" s="39"/>
      <c r="H18" s="246"/>
      <c r="I18" s="247"/>
      <c r="J18" s="9" t="s">
        <v>112</v>
      </c>
    </row>
    <row r="19" spans="1:14" ht="12" customHeight="1" x14ac:dyDescent="0.25">
      <c r="A19" s="30" t="s">
        <v>87</v>
      </c>
      <c r="B19" s="31"/>
      <c r="C19" s="32"/>
      <c r="D19" s="186" t="s">
        <v>18</v>
      </c>
      <c r="E19" s="39"/>
      <c r="F19" s="39"/>
      <c r="G19" s="39"/>
      <c r="H19" s="189"/>
      <c r="I19" s="190"/>
      <c r="J19" s="9" t="s">
        <v>113</v>
      </c>
    </row>
    <row r="20" spans="1:14" ht="12" customHeight="1" x14ac:dyDescent="0.25">
      <c r="A20" s="30" t="s">
        <v>86</v>
      </c>
      <c r="B20" s="31"/>
      <c r="C20" s="32"/>
      <c r="D20" s="186" t="s">
        <v>17</v>
      </c>
      <c r="E20" s="39"/>
      <c r="F20" s="39"/>
      <c r="G20" s="39"/>
      <c r="H20" s="189"/>
      <c r="I20" s="190"/>
      <c r="J20" s="9" t="s">
        <v>114</v>
      </c>
    </row>
    <row r="21" spans="1:14" ht="12" customHeight="1" x14ac:dyDescent="0.25">
      <c r="A21" s="242" t="s">
        <v>84</v>
      </c>
      <c r="B21" s="243"/>
      <c r="C21" s="243"/>
      <c r="D21" s="248" t="s">
        <v>45</v>
      </c>
      <c r="E21" s="248"/>
      <c r="F21" s="33"/>
      <c r="G21" s="33"/>
      <c r="H21" s="33"/>
      <c r="I21" s="35"/>
      <c r="J21" s="312" t="s">
        <v>158</v>
      </c>
      <c r="K21" s="313"/>
      <c r="L21" s="313"/>
      <c r="M21" s="313"/>
      <c r="N21" s="314"/>
    </row>
    <row r="22" spans="1:14" ht="12" customHeight="1" x14ac:dyDescent="0.25">
      <c r="A22" s="242" t="s">
        <v>166</v>
      </c>
      <c r="B22" s="308"/>
      <c r="C22" s="308"/>
      <c r="D22" s="248" t="s">
        <v>45</v>
      </c>
      <c r="E22" s="248"/>
      <c r="F22" s="153"/>
      <c r="G22" s="153"/>
      <c r="H22" s="244"/>
      <c r="I22" s="245"/>
      <c r="J22" s="315"/>
      <c r="K22" s="316"/>
      <c r="L22" s="316"/>
      <c r="M22" s="316"/>
      <c r="N22" s="317"/>
    </row>
    <row r="23" spans="1:14" ht="12" customHeight="1" thickBot="1" x14ac:dyDescent="0.3">
      <c r="A23" s="231" t="s">
        <v>76</v>
      </c>
      <c r="B23" s="232"/>
      <c r="C23" s="232"/>
      <c r="D23" s="149"/>
      <c r="E23" s="149"/>
      <c r="F23" s="150"/>
      <c r="G23" s="150"/>
      <c r="H23" s="151"/>
      <c r="I23" s="152"/>
      <c r="J23" s="318"/>
      <c r="K23" s="319"/>
      <c r="L23" s="319"/>
      <c r="M23" s="319"/>
      <c r="N23" s="320"/>
    </row>
    <row r="24" spans="1:14" ht="12.75" customHeight="1" thickTop="1" x14ac:dyDescent="0.25">
      <c r="A24" s="238" t="s">
        <v>196</v>
      </c>
      <c r="B24" s="239"/>
      <c r="C24" s="239"/>
      <c r="D24" s="239"/>
      <c r="E24" s="146">
        <v>150000</v>
      </c>
      <c r="F24" s="147"/>
      <c r="G24" s="116"/>
      <c r="H24" s="147"/>
      <c r="I24" s="148"/>
      <c r="J24" s="9" t="s">
        <v>185</v>
      </c>
    </row>
    <row r="25" spans="1:14" ht="12.75" customHeight="1" x14ac:dyDescent="0.25">
      <c r="A25" s="79" t="s">
        <v>197</v>
      </c>
      <c r="B25" s="80"/>
      <c r="C25" s="80"/>
      <c r="D25" s="80"/>
      <c r="E25" s="110"/>
      <c r="F25" s="236" t="s">
        <v>55</v>
      </c>
      <c r="G25" s="236"/>
      <c r="H25" s="236"/>
      <c r="I25" s="237"/>
      <c r="J25" s="9" t="s">
        <v>115</v>
      </c>
    </row>
    <row r="26" spans="1:14" ht="12.75" customHeight="1" x14ac:dyDescent="0.25">
      <c r="A26" s="104" t="s">
        <v>74</v>
      </c>
      <c r="B26" s="96"/>
      <c r="C26" s="96"/>
      <c r="D26" s="96"/>
      <c r="E26" s="249"/>
      <c r="F26" s="225" t="s">
        <v>198</v>
      </c>
      <c r="G26" s="226"/>
      <c r="H26" s="226"/>
      <c r="I26" s="121">
        <f>E24+E25</f>
        <v>150000</v>
      </c>
    </row>
    <row r="27" spans="1:14" ht="12.75" customHeight="1" thickBot="1" x14ac:dyDescent="0.3">
      <c r="A27" s="233" t="s">
        <v>73</v>
      </c>
      <c r="B27" s="234"/>
      <c r="C27" s="234"/>
      <c r="D27" s="234"/>
      <c r="E27" s="249"/>
      <c r="F27" s="227"/>
      <c r="G27" s="228"/>
      <c r="H27" s="228"/>
      <c r="I27" s="118"/>
      <c r="J27" s="9" t="s">
        <v>116</v>
      </c>
    </row>
    <row r="28" spans="1:14" ht="12.75" customHeight="1" thickTop="1" x14ac:dyDescent="0.25">
      <c r="A28" s="305" t="s">
        <v>60</v>
      </c>
      <c r="B28" s="306"/>
      <c r="C28" s="306"/>
      <c r="D28" s="306"/>
      <c r="E28" s="111">
        <v>154500</v>
      </c>
      <c r="F28" s="299"/>
      <c r="G28" s="299"/>
      <c r="H28" s="299"/>
      <c r="I28" s="139"/>
      <c r="J28" s="166" t="s">
        <v>117</v>
      </c>
      <c r="K28" s="10"/>
      <c r="L28" s="10"/>
      <c r="M28" s="10"/>
      <c r="N28" s="10"/>
    </row>
    <row r="29" spans="1:14" ht="12.75" customHeight="1" x14ac:dyDescent="0.25">
      <c r="A29" s="81" t="s">
        <v>46</v>
      </c>
      <c r="B29" s="80"/>
      <c r="C29" s="80"/>
      <c r="D29" s="80"/>
      <c r="E29" s="112"/>
      <c r="F29" s="214"/>
      <c r="G29" s="214"/>
      <c r="H29" s="214"/>
      <c r="I29" s="118"/>
      <c r="J29" s="126" t="s">
        <v>118</v>
      </c>
      <c r="K29" s="10"/>
      <c r="L29" s="10"/>
      <c r="M29" s="10"/>
      <c r="N29" s="10"/>
    </row>
    <row r="30" spans="1:14" ht="12.75" customHeight="1" x14ac:dyDescent="0.25">
      <c r="A30" s="209" t="s">
        <v>69</v>
      </c>
      <c r="B30" s="210"/>
      <c r="C30" s="210"/>
      <c r="D30" s="210"/>
      <c r="E30" s="40">
        <f>SUM(E28+E29+I31)</f>
        <v>154500</v>
      </c>
      <c r="F30" s="123"/>
      <c r="G30" s="115"/>
      <c r="H30" s="175"/>
      <c r="I30" s="117"/>
      <c r="J30" s="126"/>
      <c r="K30" s="10"/>
      <c r="L30" s="10"/>
      <c r="M30" s="10"/>
      <c r="N30" s="10"/>
    </row>
    <row r="31" spans="1:14" ht="12.75" customHeight="1" x14ac:dyDescent="0.25">
      <c r="A31" s="104" t="s">
        <v>193</v>
      </c>
      <c r="B31" s="96"/>
      <c r="C31" s="96"/>
      <c r="D31" s="96"/>
      <c r="E31" s="191"/>
      <c r="F31" s="214"/>
      <c r="G31" s="214"/>
      <c r="H31" s="214"/>
      <c r="I31" s="118"/>
      <c r="J31" s="10" t="s">
        <v>119</v>
      </c>
      <c r="K31" s="10"/>
      <c r="L31" s="10"/>
      <c r="M31" s="10"/>
      <c r="N31" s="10"/>
    </row>
    <row r="32" spans="1:14" ht="6" customHeight="1" x14ac:dyDescent="0.25">
      <c r="A32" s="30"/>
      <c r="B32" s="173"/>
      <c r="C32" s="124"/>
      <c r="D32" s="123"/>
      <c r="E32" s="42"/>
      <c r="F32" s="214"/>
      <c r="G32" s="214"/>
      <c r="H32" s="214"/>
      <c r="I32" s="118"/>
      <c r="J32" s="10"/>
      <c r="K32" s="10"/>
      <c r="L32" s="10"/>
      <c r="M32" s="10"/>
      <c r="N32" s="10"/>
    </row>
    <row r="33" spans="1:14" ht="12.75" customHeight="1" x14ac:dyDescent="0.25">
      <c r="A33" s="219" t="s">
        <v>30</v>
      </c>
      <c r="B33" s="220"/>
      <c r="C33" s="220"/>
      <c r="D33" s="220"/>
      <c r="E33" s="43">
        <f>E30</f>
        <v>154500</v>
      </c>
      <c r="F33" s="214" t="s">
        <v>40</v>
      </c>
      <c r="G33" s="214"/>
      <c r="H33" s="214"/>
      <c r="I33" s="119">
        <f>(E33-I26)/I26</f>
        <v>0.03</v>
      </c>
      <c r="J33" s="10"/>
      <c r="K33" s="10"/>
      <c r="L33" s="10"/>
      <c r="M33" s="10"/>
      <c r="N33" s="10"/>
    </row>
    <row r="34" spans="1:14" ht="12.75" customHeight="1" x14ac:dyDescent="0.25">
      <c r="A34" s="45"/>
      <c r="B34" s="32"/>
      <c r="C34" s="174" t="s">
        <v>1</v>
      </c>
      <c r="D34" s="174" t="s">
        <v>2</v>
      </c>
      <c r="E34" s="46"/>
      <c r="F34" s="214" t="s">
        <v>58</v>
      </c>
      <c r="G34" s="214"/>
      <c r="H34" s="214"/>
      <c r="I34" s="120">
        <f>E33-I26</f>
        <v>4500</v>
      </c>
      <c r="J34" s="10" t="s">
        <v>120</v>
      </c>
      <c r="K34" s="10"/>
      <c r="L34" s="10"/>
      <c r="M34" s="10"/>
      <c r="N34" s="10"/>
    </row>
    <row r="35" spans="1:14" ht="12.75" customHeight="1" x14ac:dyDescent="0.25">
      <c r="A35" s="303"/>
      <c r="B35" s="304"/>
      <c r="C35" s="32"/>
      <c r="D35" s="174" t="s">
        <v>3</v>
      </c>
      <c r="E35" s="46">
        <v>154500</v>
      </c>
      <c r="F35" s="217"/>
      <c r="G35" s="218"/>
      <c r="H35" s="218"/>
      <c r="I35" s="122"/>
      <c r="J35" s="10"/>
      <c r="K35" s="10"/>
      <c r="L35" s="10"/>
      <c r="M35" s="10"/>
      <c r="N35" s="10"/>
    </row>
    <row r="36" spans="1:14" ht="12.75" customHeight="1" thickBot="1" x14ac:dyDescent="0.3">
      <c r="A36" s="47"/>
      <c r="B36" s="213" t="s">
        <v>75</v>
      </c>
      <c r="C36" s="213"/>
      <c r="D36" s="213"/>
      <c r="E36" s="229" t="s">
        <v>144</v>
      </c>
      <c r="F36" s="229"/>
      <c r="G36" s="229"/>
      <c r="H36" s="229"/>
      <c r="I36" s="230"/>
      <c r="J36" s="10" t="s">
        <v>121</v>
      </c>
      <c r="K36" s="10"/>
      <c r="L36" s="10"/>
      <c r="M36" s="10"/>
      <c r="N36" s="10"/>
    </row>
    <row r="37" spans="1:14" ht="12.75" customHeight="1" thickTop="1" x14ac:dyDescent="0.25">
      <c r="A37" s="97" t="s">
        <v>28</v>
      </c>
      <c r="B37" s="98"/>
      <c r="C37" s="98"/>
      <c r="D37" s="98"/>
      <c r="E37" s="113">
        <v>154500</v>
      </c>
      <c r="F37" s="211" t="s">
        <v>38</v>
      </c>
      <c r="G37" s="212"/>
      <c r="H37" s="212"/>
      <c r="I37" s="127" t="e">
        <f>+(E37-#REF!)/#REF!</f>
        <v>#REF!</v>
      </c>
      <c r="J37" s="10" t="s">
        <v>122</v>
      </c>
      <c r="K37" s="10"/>
      <c r="L37" s="10"/>
      <c r="M37" s="10"/>
      <c r="N37" s="10"/>
    </row>
    <row r="38" spans="1:14" ht="12.75" customHeight="1" x14ac:dyDescent="0.25">
      <c r="A38" s="82" t="s">
        <v>46</v>
      </c>
      <c r="B38" s="83"/>
      <c r="C38" s="83"/>
      <c r="D38" s="83"/>
      <c r="E38" s="114"/>
      <c r="F38" s="211" t="s">
        <v>39</v>
      </c>
      <c r="G38" s="212"/>
      <c r="H38" s="212"/>
      <c r="I38" s="128"/>
      <c r="J38" s="9" t="s">
        <v>123</v>
      </c>
    </row>
    <row r="39" spans="1:14" ht="12.75" customHeight="1" x14ac:dyDescent="0.25">
      <c r="A39" s="307" t="s">
        <v>59</v>
      </c>
      <c r="B39" s="300"/>
      <c r="C39" s="300"/>
      <c r="D39" s="300"/>
      <c r="E39" s="48">
        <f>SUM(E37:E38)</f>
        <v>154500</v>
      </c>
      <c r="F39" s="175"/>
      <c r="G39" s="115"/>
      <c r="H39" s="115"/>
      <c r="I39" s="117"/>
    </row>
    <row r="40" spans="1:14" ht="12.75" customHeight="1" x14ac:dyDescent="0.25">
      <c r="A40" s="215" t="s">
        <v>47</v>
      </c>
      <c r="B40" s="216"/>
      <c r="C40" s="216"/>
      <c r="D40" s="216"/>
      <c r="E40" s="112">
        <v>75000</v>
      </c>
      <c r="F40" s="214" t="s">
        <v>37</v>
      </c>
      <c r="G40" s="214"/>
      <c r="H40" s="214"/>
      <c r="I40" s="119">
        <f>(E43-E30)/E30</f>
        <v>0.4854368932038835</v>
      </c>
      <c r="J40" s="9" t="s">
        <v>124</v>
      </c>
    </row>
    <row r="41" spans="1:14" ht="12.75" customHeight="1" thickBot="1" x14ac:dyDescent="0.3">
      <c r="A41" s="207" t="s">
        <v>194</v>
      </c>
      <c r="B41" s="208"/>
      <c r="C41" s="208"/>
      <c r="D41" s="208"/>
      <c r="E41" s="191"/>
      <c r="F41" s="214" t="s">
        <v>36</v>
      </c>
      <c r="G41" s="214"/>
      <c r="H41" s="214"/>
      <c r="I41" s="120">
        <f>E43-E30</f>
        <v>75000</v>
      </c>
      <c r="J41" s="321" t="s">
        <v>125</v>
      </c>
      <c r="K41" s="322"/>
      <c r="L41" s="322"/>
      <c r="M41" s="322"/>
      <c r="N41" s="322"/>
    </row>
    <row r="42" spans="1:14" ht="7.2" customHeight="1" x14ac:dyDescent="0.25">
      <c r="A42" s="142"/>
      <c r="B42" s="143"/>
      <c r="C42" s="143"/>
      <c r="D42" s="143"/>
      <c r="E42" s="144"/>
      <c r="F42" s="175"/>
      <c r="G42" s="175"/>
      <c r="H42" s="175"/>
      <c r="I42" s="118"/>
      <c r="J42" s="321"/>
      <c r="K42" s="322"/>
      <c r="L42" s="322"/>
      <c r="M42" s="322"/>
      <c r="N42" s="322"/>
    </row>
    <row r="43" spans="1:14" ht="12.75" customHeight="1" x14ac:dyDescent="0.25">
      <c r="A43" s="219" t="s">
        <v>29</v>
      </c>
      <c r="B43" s="302"/>
      <c r="C43" s="302"/>
      <c r="D43" s="302"/>
      <c r="E43" s="43">
        <f>E39+E40+E41</f>
        <v>229500</v>
      </c>
      <c r="F43" s="300"/>
      <c r="G43" s="300"/>
      <c r="H43" s="300"/>
      <c r="I43" s="44"/>
    </row>
    <row r="44" spans="1:14" ht="12.75" customHeight="1" x14ac:dyDescent="0.25">
      <c r="A44" s="45"/>
      <c r="B44" s="32"/>
      <c r="C44" s="174" t="s">
        <v>1</v>
      </c>
      <c r="D44" s="174" t="s">
        <v>2</v>
      </c>
      <c r="E44" s="46"/>
      <c r="F44" s="300"/>
      <c r="G44" s="300"/>
      <c r="H44" s="300"/>
      <c r="I44" s="41"/>
      <c r="J44" s="9" t="s">
        <v>126</v>
      </c>
    </row>
    <row r="45" spans="1:14" ht="12.75" customHeight="1" x14ac:dyDescent="0.25">
      <c r="A45" s="221"/>
      <c r="B45" s="222"/>
      <c r="C45" s="32"/>
      <c r="D45" s="174" t="s">
        <v>3</v>
      </c>
      <c r="E45" s="46">
        <v>229500</v>
      </c>
      <c r="F45" s="49"/>
      <c r="G45" s="49"/>
      <c r="H45" s="49"/>
      <c r="I45" s="50"/>
    </row>
    <row r="46" spans="1:14" ht="12.75" customHeight="1" thickBot="1" x14ac:dyDescent="0.3">
      <c r="A46" s="51"/>
      <c r="B46" s="213" t="s">
        <v>75</v>
      </c>
      <c r="C46" s="213"/>
      <c r="D46" s="213"/>
      <c r="E46" s="205" t="s">
        <v>144</v>
      </c>
      <c r="F46" s="205"/>
      <c r="G46" s="205"/>
      <c r="H46" s="205"/>
      <c r="I46" s="206"/>
      <c r="J46" s="9" t="s">
        <v>127</v>
      </c>
    </row>
    <row r="47" spans="1:14" ht="2.25" customHeight="1" thickTop="1" x14ac:dyDescent="0.25">
      <c r="A47" s="129"/>
      <c r="B47" s="130"/>
      <c r="C47" s="52"/>
      <c r="D47" s="106"/>
      <c r="E47" s="107"/>
      <c r="F47" s="107"/>
      <c r="G47" s="107"/>
      <c r="H47" s="107"/>
      <c r="I47" s="41"/>
    </row>
    <row r="48" spans="1:14" ht="12" x14ac:dyDescent="0.25">
      <c r="A48" s="129"/>
      <c r="B48" s="130"/>
      <c r="C48" s="52"/>
      <c r="D48" s="300" t="s">
        <v>25</v>
      </c>
      <c r="E48" s="300"/>
      <c r="F48" s="300"/>
      <c r="G48" s="300"/>
      <c r="H48" s="300"/>
      <c r="I48" s="53">
        <f>ROUND((E43-I26)/I26,4)</f>
        <v>0.53</v>
      </c>
    </row>
    <row r="49" spans="1:14" ht="15" thickBot="1" x14ac:dyDescent="0.3">
      <c r="A49" s="131"/>
      <c r="B49" s="132"/>
      <c r="C49" s="105"/>
      <c r="D49" s="309" t="s">
        <v>41</v>
      </c>
      <c r="E49" s="309"/>
      <c r="F49" s="309"/>
      <c r="G49" s="309"/>
      <c r="H49" s="309"/>
      <c r="I49" s="54">
        <f>E43-I26</f>
        <v>79500</v>
      </c>
      <c r="J49" s="11"/>
    </row>
    <row r="50" spans="1:14" ht="18" customHeight="1" thickTop="1" thickBot="1" x14ac:dyDescent="0.3">
      <c r="A50" s="291" t="s">
        <v>89</v>
      </c>
      <c r="B50" s="292"/>
      <c r="C50" s="292"/>
      <c r="D50" s="292"/>
      <c r="E50" s="292"/>
      <c r="F50" s="292"/>
      <c r="G50" s="169"/>
      <c r="H50" s="293"/>
      <c r="I50" s="294"/>
      <c r="J50" s="9" t="s">
        <v>167</v>
      </c>
    </row>
    <row r="51" spans="1:14" ht="12.75" customHeight="1" thickBot="1" x14ac:dyDescent="0.3">
      <c r="A51" s="99"/>
      <c r="B51" s="101"/>
      <c r="C51" s="101"/>
      <c r="D51" s="102"/>
      <c r="E51" s="100" t="str">
        <f>IF(D8="Non-Faculty Athletic Coaches and Athletic Director",IF(MID(D18,1,14)="Permanent prom",IF(E43&gt;E73,"","YES"),""),"")</f>
        <v/>
      </c>
      <c r="F51" s="101" t="s">
        <v>180</v>
      </c>
      <c r="G51" s="102"/>
      <c r="H51" s="102"/>
      <c r="I51" s="103"/>
      <c r="J51" s="323" t="s">
        <v>134</v>
      </c>
      <c r="K51" s="324"/>
      <c r="L51" s="324"/>
      <c r="M51" s="324"/>
      <c r="N51" s="324"/>
    </row>
    <row r="52" spans="1:14" ht="12.75" customHeight="1" thickBot="1" x14ac:dyDescent="0.3">
      <c r="A52" s="99"/>
      <c r="B52" s="100" t="str">
        <f>IF(D8="SAAO and Non-SAAO Strategic Positions",IF(MID(D18,1,14)="Permanent prom","PRES",""),"")</f>
        <v/>
      </c>
      <c r="C52" s="101" t="s">
        <v>187</v>
      </c>
      <c r="D52" s="102"/>
      <c r="E52" s="100" t="str">
        <f>IF(D8="Non-Faculty Athletic Coaches and Athletic Director",IF(MID(D18,1,14)="Permanent prom",IF(E43&gt;E73,"PRES",""),""),"")</f>
        <v/>
      </c>
      <c r="F52" s="101" t="s">
        <v>181</v>
      </c>
      <c r="G52" s="102"/>
      <c r="H52" s="102"/>
      <c r="I52" s="103"/>
      <c r="J52" s="323"/>
      <c r="K52" s="324"/>
      <c r="L52" s="324"/>
      <c r="M52" s="324"/>
      <c r="N52" s="324"/>
    </row>
    <row r="53" spans="1:14" ht="12.75" customHeight="1" thickBot="1" x14ac:dyDescent="0.3">
      <c r="A53" s="99"/>
      <c r="B53" s="100" t="str">
        <f>IF(D8="EPS/CSS/DMSS",IF(MID(D18,1,14)="Permanent prom",IF(E43&gt;E73,"","YES"),""),"")</f>
        <v/>
      </c>
      <c r="C53" s="101" t="s">
        <v>175</v>
      </c>
      <c r="D53" s="102"/>
      <c r="E53" s="100" t="str">
        <f>IF(MID(D8,1,3)="Fac",IF(MID(D18,1,14)="Permanent prom",IF(E43&gt;E73,"","YES"),""),"")</f>
        <v/>
      </c>
      <c r="F53" s="101" t="s">
        <v>78</v>
      </c>
      <c r="G53" s="102"/>
      <c r="H53" s="102"/>
      <c r="I53" s="103"/>
      <c r="J53" s="323"/>
      <c r="K53" s="324"/>
      <c r="L53" s="324"/>
      <c r="M53" s="324"/>
      <c r="N53" s="324"/>
    </row>
    <row r="54" spans="1:14" ht="12.75" customHeight="1" thickBot="1" x14ac:dyDescent="0.3">
      <c r="A54" s="99"/>
      <c r="B54" s="100" t="str">
        <f>IF(D8="EPS/CSS/DMSS",IF(MID(D18,1,14)="Permanent prom",IF(E43&gt;E73,"PRES",""),""),"")</f>
        <v/>
      </c>
      <c r="C54" s="101" t="s">
        <v>176</v>
      </c>
      <c r="D54" s="102"/>
      <c r="E54" s="100" t="str">
        <f>IF(MID(D8,1,3)="Fac",IF(MID(D18,1,14)="Permanent prom",IF(E43&gt;E73,"PRES",""),""),"")</f>
        <v/>
      </c>
      <c r="F54" s="101" t="s">
        <v>62</v>
      </c>
      <c r="G54" s="102"/>
      <c r="H54" s="102"/>
      <c r="I54" s="103"/>
    </row>
    <row r="55" spans="1:14" ht="12.75" customHeight="1" thickBot="1" x14ac:dyDescent="0.3">
      <c r="A55" s="99"/>
      <c r="B55" s="101"/>
      <c r="C55" s="101"/>
      <c r="D55" s="102"/>
      <c r="E55" s="100" t="str">
        <f>IF(D8="SHRA",IF(MID(D18,1,4)="Perm",IF(OR(E43&gt;E76,E43&gt;G76,H76&gt;115),"",IF(E43&gt;125000,IF(I48&gt;10%,"","YES"),IF(H76&gt;115,"","YES"))),""),"")</f>
        <v/>
      </c>
      <c r="F55" s="101" t="s">
        <v>79</v>
      </c>
      <c r="G55" s="102"/>
      <c r="H55" s="102"/>
      <c r="I55" s="103"/>
    </row>
    <row r="56" spans="1:14" ht="12.75" customHeight="1" thickBot="1" x14ac:dyDescent="0.3">
      <c r="A56" s="99"/>
      <c r="B56" s="101"/>
      <c r="C56" s="101"/>
      <c r="D56" s="102"/>
      <c r="E56" s="100" t="str">
        <f>IF(D8="SHRA",IF(MID(D18,1,4)="Perm",IF(OR(E43&gt;E76,E43&gt;G76,H76&gt;115),"PRES",IF(E43&gt;125000,IF(I48&gt;10%,"PRES",""),IF(H76&gt;115,"PRES",""))),""),"")</f>
        <v/>
      </c>
      <c r="F56" s="101" t="s">
        <v>63</v>
      </c>
      <c r="G56" s="102"/>
      <c r="H56" s="102"/>
      <c r="I56" s="103"/>
    </row>
    <row r="57" spans="1:14" ht="18" customHeight="1" thickBot="1" x14ac:dyDescent="0.3">
      <c r="A57" s="295" t="s">
        <v>64</v>
      </c>
      <c r="B57" s="296"/>
      <c r="C57" s="296"/>
      <c r="D57" s="296"/>
      <c r="E57" s="296"/>
      <c r="F57" s="296"/>
      <c r="G57" s="158"/>
      <c r="H57" s="158"/>
      <c r="I57" s="159"/>
    </row>
    <row r="58" spans="1:14" ht="12.75" customHeight="1" thickBot="1" x14ac:dyDescent="0.3">
      <c r="A58" s="84"/>
      <c r="B58" s="86"/>
      <c r="C58" s="86"/>
      <c r="D58" s="86"/>
      <c r="E58" s="85" t="str">
        <f>IF(D8="Non-Faculty Athletic Coaches and Athletic Director",IF(D18="Permanent non-promotional incr/on-going supplement w/o end date", IF(E37&gt;E73,"", IF(OR(I48&lt;0.2501,I49&lt;=25000),"YES","")),""),"")</f>
        <v/>
      </c>
      <c r="F58" s="81" t="s">
        <v>182</v>
      </c>
      <c r="G58" s="86"/>
      <c r="H58" s="80"/>
      <c r="I58" s="87"/>
    </row>
    <row r="59" spans="1:14" ht="12.6" customHeight="1" thickBot="1" x14ac:dyDescent="0.3">
      <c r="A59" s="84"/>
      <c r="B59" s="88" t="str">
        <f>IF(D8="SAAO and Non-SAAO Strategic Positions",IF(D18="Permanent non-promotional incr/on-going supplement w/o end date",IF(AND(E43&gt;H73, I48&gt;=0.1001),"BOT, PRES, BOG", IF(OR(E43&gt;H73,I48&gt;=0.1001), "BOT, PRES","PRES")),""),"")</f>
        <v/>
      </c>
      <c r="C59" s="310" t="s">
        <v>187</v>
      </c>
      <c r="D59" s="311"/>
      <c r="E59" s="88" t="str">
        <f>IF(D8="Non-Faculty Athletic Coaches and Athletic Director",IF(D18="Permanent non-promotional incr/on-going supplement w/o end date",IF(AND(I48&gt;=0.2501,I49&gt;25000),"BOG", IF(E37&gt;E73,"PRES","")),""),"")</f>
        <v/>
      </c>
      <c r="F59" s="290" t="s">
        <v>181</v>
      </c>
      <c r="G59" s="288"/>
      <c r="H59" s="288"/>
      <c r="I59" s="289"/>
    </row>
    <row r="60" spans="1:14" ht="12.6" thickBot="1" x14ac:dyDescent="0.3">
      <c r="A60" s="84"/>
      <c r="B60" s="85" t="str">
        <f>IF(D8="EPS/CSS/DMSS",IF(D18="Permanent non-promotional incr/on-going supplement w/o end date", IF(E43&gt;E73,"",IF(E43&lt;=125000,"YES",IF(E43&gt;H73,"",IF(I48&gt;=0.1001,"","YES")))),""),"")</f>
        <v/>
      </c>
      <c r="C60" s="81" t="s">
        <v>177</v>
      </c>
      <c r="D60" s="86"/>
      <c r="E60" s="85" t="str">
        <f>IF(MID(D8,1,3)="Fac",IF(D18="Permanent non-promotional incr/on-going supplement w/o end date",IF(E37&gt;E73,"",IF(D19="Yes",IF(E40&gt;50000,"","YES"),IF(D20="Yes",IF(E40&gt;75000,"","YES"),"YES"))),""),"")</f>
        <v>YES</v>
      </c>
      <c r="F60" s="81" t="s">
        <v>80</v>
      </c>
      <c r="G60" s="86"/>
      <c r="H60" s="196"/>
      <c r="I60" s="197"/>
    </row>
    <row r="61" spans="1:14" ht="12.6" customHeight="1" thickBot="1" x14ac:dyDescent="0.3">
      <c r="A61" s="84"/>
      <c r="B61" s="88" t="str">
        <f>IF(D8="EPS/CSS/DMSS",IF(D18="Permanent non-promotional incr/on-going supplement w/o end date",IF(E43&gt;E73, "PRES",IF(E43&gt;125000,IF(E43&gt;H73,"PRES",IF(I48&gt;=0.1001,"PRES","")),"")),""),"")</f>
        <v/>
      </c>
      <c r="C61" s="290" t="s">
        <v>176</v>
      </c>
      <c r="D61" s="289"/>
      <c r="E61" s="88" t="str">
        <f>IF(MID(D8,1,3)="Fac",IF(D18="Permanent non-promotional incr/on-going supplement w/o end date",IF(E37&gt;E73,"PRES",IF(D19="Yes",IF(E40&gt;50000,"PRES",""),IF(D20="Yes",IF(E40&gt;75000,"PRES",""),""))),""),"")</f>
        <v/>
      </c>
      <c r="F61" s="290" t="s">
        <v>62</v>
      </c>
      <c r="G61" s="288"/>
      <c r="H61" s="288"/>
      <c r="I61" s="289"/>
    </row>
    <row r="62" spans="1:14" ht="12" x14ac:dyDescent="0.25">
      <c r="A62" s="84"/>
      <c r="B62" s="86"/>
      <c r="C62" s="86"/>
      <c r="D62" s="86"/>
      <c r="E62" s="161"/>
      <c r="F62" s="86"/>
      <c r="G62" s="86"/>
      <c r="H62" s="196"/>
      <c r="I62" s="197"/>
    </row>
    <row r="63" spans="1:14" ht="12.6" customHeight="1" x14ac:dyDescent="0.25">
      <c r="A63" s="84"/>
      <c r="B63" s="86"/>
      <c r="C63" s="86"/>
      <c r="D63" s="86"/>
      <c r="E63" s="160"/>
      <c r="F63" s="288"/>
      <c r="G63" s="288"/>
      <c r="H63" s="288"/>
      <c r="I63" s="289"/>
    </row>
    <row r="64" spans="1:14" ht="18" customHeight="1" thickBot="1" x14ac:dyDescent="0.3">
      <c r="A64" s="297" t="s">
        <v>44</v>
      </c>
      <c r="B64" s="298"/>
      <c r="C64" s="298"/>
      <c r="D64" s="298"/>
      <c r="E64" s="298"/>
      <c r="F64" s="298"/>
      <c r="G64" s="156"/>
      <c r="H64" s="156"/>
      <c r="I64" s="157"/>
    </row>
    <row r="65" spans="1:10" ht="12.75" customHeight="1" thickBot="1" x14ac:dyDescent="0.3">
      <c r="A65" s="89"/>
      <c r="B65" s="90" t="str">
        <f>IF(D8="SAAO and Non-SAAO Strategic Positions",IF(D18="Temporary Incr w/end date","PRES",""),"")</f>
        <v/>
      </c>
      <c r="C65" s="91" t="s">
        <v>188</v>
      </c>
      <c r="D65" s="92"/>
      <c r="E65" s="95" t="str">
        <f>IF(MID(D8,1,3)="Fac",IF(D18="Temporary Incr w/end date",IF(D22="No",IF(E41&lt;=50000,"VC","PRES"),IF(D22="Yes","PRES",IF(E41&lt;=50000,"VC","PRES"))),""),"")</f>
        <v/>
      </c>
      <c r="F65" s="92" t="s">
        <v>81</v>
      </c>
      <c r="G65" s="92"/>
      <c r="H65" s="93"/>
      <c r="I65" s="94"/>
    </row>
    <row r="66" spans="1:10" ht="12.6" customHeight="1" thickBot="1" x14ac:dyDescent="0.3">
      <c r="A66" s="89"/>
      <c r="B66" s="154" t="str">
        <f>IF(D18="Temporary Incr w/end date",IF(OR(D8="EPS/CSS/DMSS", D8="Non-Faculty Athletic Coaches and Athletic Director"),IF(D22="Yes","PRES",IF(E41&lt;=50000,"VC","PRES")),""),"")</f>
        <v/>
      </c>
      <c r="C66" s="286" t="s">
        <v>183</v>
      </c>
      <c r="D66" s="287"/>
      <c r="E66" s="95" t="str">
        <f>IF(D8="SHRA",IF(D18="Temporary Incr w/end date",IF(OR(E43&gt;E76,E43&gt;G76,H76&gt;115),"PRES",IF(D21="Yes","PRES",IF(E43&gt;125000, IF(I48&lt;=10%,"VC","PRES"),IF(H76&lt;=115,"VC","PRES")))),""),"")</f>
        <v/>
      </c>
      <c r="F66" s="92" t="s">
        <v>82</v>
      </c>
      <c r="G66" s="195"/>
      <c r="H66" s="195"/>
      <c r="I66" s="198"/>
    </row>
    <row r="67" spans="1:10" s="10" customFormat="1" ht="5.4" customHeight="1" thickBot="1" x14ac:dyDescent="0.3">
      <c r="A67" s="135"/>
      <c r="B67" s="136"/>
      <c r="C67" s="136"/>
      <c r="D67" s="136"/>
      <c r="E67" s="136"/>
      <c r="F67" s="96"/>
      <c r="G67" s="96"/>
      <c r="H67" s="137"/>
      <c r="I67" s="138"/>
    </row>
    <row r="68" spans="1:10" ht="12" customHeight="1" thickBot="1" x14ac:dyDescent="0.3">
      <c r="A68" s="283" t="s">
        <v>85</v>
      </c>
      <c r="B68" s="284"/>
      <c r="C68" s="284"/>
      <c r="D68" s="284"/>
      <c r="E68" s="284"/>
      <c r="F68" s="284"/>
      <c r="G68" s="284"/>
      <c r="H68" s="284"/>
      <c r="I68" s="285"/>
    </row>
    <row r="69" spans="1:10" ht="175.2" customHeight="1" x14ac:dyDescent="0.25">
      <c r="A69" s="277"/>
      <c r="B69" s="278"/>
      <c r="C69" s="278"/>
      <c r="D69" s="278"/>
      <c r="E69" s="278"/>
      <c r="F69" s="278"/>
      <c r="G69" s="278"/>
      <c r="H69" s="278"/>
      <c r="I69" s="279"/>
    </row>
    <row r="70" spans="1:10" ht="175.2" customHeight="1" thickBot="1" x14ac:dyDescent="0.3">
      <c r="A70" s="280"/>
      <c r="B70" s="281"/>
      <c r="C70" s="281"/>
      <c r="D70" s="281"/>
      <c r="E70" s="281"/>
      <c r="F70" s="281"/>
      <c r="G70" s="281"/>
      <c r="H70" s="281"/>
      <c r="I70" s="282"/>
    </row>
    <row r="71" spans="1:10" ht="6.6" customHeight="1" x14ac:dyDescent="0.25">
      <c r="A71" s="266"/>
      <c r="B71" s="267"/>
      <c r="C71" s="267"/>
      <c r="D71" s="267"/>
      <c r="E71" s="267"/>
      <c r="F71" s="267"/>
      <c r="G71" s="267"/>
      <c r="H71" s="267"/>
      <c r="I71" s="268"/>
    </row>
    <row r="72" spans="1:10" s="19" customFormat="1" ht="6" customHeight="1" x14ac:dyDescent="0.2">
      <c r="A72" s="140"/>
      <c r="B72" s="20"/>
      <c r="C72" s="20"/>
      <c r="D72" s="20"/>
      <c r="E72" s="20"/>
      <c r="F72" s="20"/>
      <c r="G72" s="20"/>
      <c r="H72" s="20"/>
      <c r="I72" s="21"/>
      <c r="J72" s="18"/>
    </row>
    <row r="73" spans="1:10" s="19" customFormat="1" ht="20.25" customHeight="1" x14ac:dyDescent="0.2">
      <c r="A73" s="179"/>
      <c r="B73" s="265" t="s">
        <v>164</v>
      </c>
      <c r="C73" s="269"/>
      <c r="D73" s="57">
        <v>95000</v>
      </c>
      <c r="E73" s="155">
        <v>175000</v>
      </c>
      <c r="F73" s="162"/>
      <c r="G73" s="170">
        <v>125000</v>
      </c>
      <c r="H73" s="141">
        <v>150000</v>
      </c>
      <c r="I73" s="58"/>
      <c r="J73" s="18" t="s">
        <v>173</v>
      </c>
    </row>
    <row r="74" spans="1:10" s="19" customFormat="1" ht="19.95" customHeight="1" x14ac:dyDescent="0.2">
      <c r="A74" s="264"/>
      <c r="B74" s="265"/>
      <c r="C74" s="22"/>
      <c r="D74" s="180" t="s">
        <v>32</v>
      </c>
      <c r="E74" s="263" t="s">
        <v>33</v>
      </c>
      <c r="F74" s="263"/>
      <c r="G74" s="171" t="s">
        <v>170</v>
      </c>
      <c r="H74" s="171" t="s">
        <v>171</v>
      </c>
      <c r="I74" s="58"/>
      <c r="J74" s="18" t="s">
        <v>133</v>
      </c>
    </row>
    <row r="75" spans="1:10" s="19" customFormat="1" ht="7.95" customHeight="1" x14ac:dyDescent="0.2">
      <c r="A75" s="179"/>
      <c r="B75" s="180"/>
      <c r="C75" s="22"/>
      <c r="D75" s="180"/>
      <c r="E75" s="180"/>
      <c r="F75" s="180"/>
      <c r="G75" s="180"/>
      <c r="H75" s="180"/>
      <c r="I75" s="58"/>
      <c r="J75" s="18"/>
    </row>
    <row r="76" spans="1:10" s="19" customFormat="1" ht="19.2" customHeight="1" x14ac:dyDescent="0.2">
      <c r="A76" s="179"/>
      <c r="B76" s="265" t="s">
        <v>83</v>
      </c>
      <c r="C76" s="269"/>
      <c r="D76" s="57"/>
      <c r="E76" s="155"/>
      <c r="F76" s="162"/>
      <c r="G76" s="170"/>
      <c r="H76" s="168">
        <f>IF(AND(E43&gt;0,D76&gt;0),(ROUND(E43 / D76,4)*100),0)</f>
        <v>0</v>
      </c>
      <c r="I76" s="58"/>
      <c r="J76" s="18" t="s">
        <v>129</v>
      </c>
    </row>
    <row r="77" spans="1:10" s="19" customFormat="1" ht="15.6" customHeight="1" x14ac:dyDescent="0.2">
      <c r="A77" s="264"/>
      <c r="B77" s="265"/>
      <c r="C77" s="22"/>
      <c r="D77" s="180" t="s">
        <v>128</v>
      </c>
      <c r="E77" s="263" t="s">
        <v>70</v>
      </c>
      <c r="F77" s="263"/>
      <c r="G77" s="181" t="s">
        <v>71</v>
      </c>
      <c r="H77" s="180" t="s">
        <v>72</v>
      </c>
      <c r="I77" s="58"/>
      <c r="J77" s="18"/>
    </row>
    <row r="78" spans="1:10" s="19" customFormat="1" ht="10.199999999999999" customHeight="1" x14ac:dyDescent="0.2">
      <c r="A78" s="179"/>
      <c r="B78" s="180"/>
      <c r="C78" s="22"/>
      <c r="D78" s="180"/>
      <c r="E78" s="180"/>
      <c r="F78" s="180"/>
      <c r="G78" s="180"/>
      <c r="H78" s="180"/>
      <c r="I78" s="58"/>
      <c r="J78" s="18"/>
    </row>
    <row r="79" spans="1:10" s="19" customFormat="1" ht="26.25" customHeight="1" x14ac:dyDescent="0.2">
      <c r="A79" s="264"/>
      <c r="B79" s="265"/>
      <c r="C79" s="22"/>
      <c r="D79" s="22"/>
      <c r="E79" s="133"/>
      <c r="F79" s="145"/>
      <c r="G79" s="194" t="s">
        <v>184</v>
      </c>
      <c r="H79" s="59">
        <v>201010</v>
      </c>
      <c r="I79" s="60">
        <v>999999</v>
      </c>
      <c r="J79" s="18" t="s">
        <v>130</v>
      </c>
    </row>
    <row r="80" spans="1:10" s="19" customFormat="1" ht="11.4" customHeight="1" thickBot="1" x14ac:dyDescent="0.25">
      <c r="A80" s="264"/>
      <c r="B80" s="265"/>
      <c r="C80" s="22"/>
      <c r="D80" s="22"/>
      <c r="E80" s="133"/>
      <c r="F80" s="23"/>
      <c r="G80" s="23"/>
      <c r="H80" s="61" t="s">
        <v>34</v>
      </c>
      <c r="I80" s="62" t="s">
        <v>35</v>
      </c>
      <c r="J80" s="18"/>
    </row>
    <row r="81" spans="1:11" ht="7.2" customHeight="1" x14ac:dyDescent="0.25">
      <c r="A81" s="270"/>
      <c r="B81" s="271"/>
      <c r="C81" s="271"/>
      <c r="D81" s="271"/>
      <c r="E81" s="271"/>
      <c r="F81" s="271"/>
      <c r="G81" s="271"/>
      <c r="H81" s="271"/>
      <c r="I81" s="272"/>
    </row>
    <row r="82" spans="1:11" ht="12" x14ac:dyDescent="0.25">
      <c r="A82" s="63" t="s">
        <v>7</v>
      </c>
      <c r="B82" s="64"/>
      <c r="C82" s="262" t="str">
        <f>T(D5)</f>
        <v>Jimmy John</v>
      </c>
      <c r="D82" s="262"/>
      <c r="E82" s="65"/>
      <c r="F82" s="65"/>
      <c r="G82" s="65"/>
      <c r="H82" s="66"/>
      <c r="I82" s="67"/>
    </row>
    <row r="83" spans="1:11" ht="12" x14ac:dyDescent="0.25">
      <c r="A83" s="273" t="s">
        <v>99</v>
      </c>
      <c r="B83" s="274"/>
      <c r="C83" s="274"/>
      <c r="D83" s="274"/>
      <c r="E83" s="274"/>
      <c r="F83" s="274"/>
      <c r="G83" s="274"/>
      <c r="H83" s="274"/>
      <c r="I83" s="275"/>
    </row>
    <row r="84" spans="1:11" ht="12" x14ac:dyDescent="0.25">
      <c r="A84" s="68"/>
      <c r="B84" s="69"/>
      <c r="C84" s="56"/>
      <c r="D84" s="173" t="s">
        <v>8</v>
      </c>
      <c r="E84" s="276"/>
      <c r="F84" s="276"/>
      <c r="G84" s="261"/>
      <c r="H84" s="261"/>
      <c r="I84" s="70"/>
    </row>
    <row r="85" spans="1:11" ht="12" x14ac:dyDescent="0.25">
      <c r="A85" s="68"/>
      <c r="B85" s="69"/>
      <c r="C85" s="69"/>
      <c r="D85" s="56"/>
      <c r="E85" s="71" t="s">
        <v>21</v>
      </c>
      <c r="F85" s="56"/>
      <c r="G85" s="72" t="s">
        <v>23</v>
      </c>
      <c r="H85" s="56"/>
      <c r="I85" s="73" t="s">
        <v>6</v>
      </c>
      <c r="J85" s="9" t="s">
        <v>131</v>
      </c>
    </row>
    <row r="86" spans="1:11" ht="15" customHeight="1" x14ac:dyDescent="0.25">
      <c r="A86" s="257" t="s">
        <v>98</v>
      </c>
      <c r="B86" s="258"/>
      <c r="C86" s="258"/>
      <c r="D86" s="258"/>
      <c r="E86" s="259"/>
      <c r="F86" s="259"/>
      <c r="G86" s="260"/>
      <c r="H86" s="260"/>
      <c r="I86" s="108"/>
      <c r="K86" s="9" t="s">
        <v>132</v>
      </c>
    </row>
    <row r="87" spans="1:11" ht="12" x14ac:dyDescent="0.25">
      <c r="A87" s="55"/>
      <c r="B87" s="74"/>
      <c r="C87" s="74"/>
      <c r="D87" s="74"/>
      <c r="E87" s="71" t="s">
        <v>21</v>
      </c>
      <c r="F87" s="56"/>
      <c r="G87" s="72" t="s">
        <v>23</v>
      </c>
      <c r="H87" s="56"/>
      <c r="I87" s="73" t="s">
        <v>6</v>
      </c>
    </row>
    <row r="88" spans="1:11" ht="15" customHeight="1" x14ac:dyDescent="0.25">
      <c r="A88" s="257" t="s">
        <v>16</v>
      </c>
      <c r="B88" s="258"/>
      <c r="C88" s="258"/>
      <c r="D88" s="258"/>
      <c r="E88" s="259"/>
      <c r="F88" s="259"/>
      <c r="G88" s="260"/>
      <c r="H88" s="260"/>
      <c r="I88" s="109"/>
    </row>
    <row r="89" spans="1:11" ht="12" x14ac:dyDescent="0.25">
      <c r="A89" s="55"/>
      <c r="B89" s="74"/>
      <c r="C89" s="74"/>
      <c r="D89" s="74"/>
      <c r="E89" s="71" t="s">
        <v>21</v>
      </c>
      <c r="F89" s="56"/>
      <c r="G89" s="72" t="s">
        <v>23</v>
      </c>
      <c r="H89" s="56"/>
      <c r="I89" s="73" t="s">
        <v>6</v>
      </c>
    </row>
    <row r="90" spans="1:11" ht="15" customHeight="1" x14ac:dyDescent="0.25">
      <c r="A90" s="257" t="s">
        <v>92</v>
      </c>
      <c r="B90" s="258"/>
      <c r="C90" s="258"/>
      <c r="D90" s="258"/>
      <c r="E90" s="259"/>
      <c r="F90" s="259"/>
      <c r="G90" s="260"/>
      <c r="H90" s="260"/>
      <c r="I90" s="109"/>
    </row>
    <row r="91" spans="1:11" ht="12" x14ac:dyDescent="0.25">
      <c r="A91" s="182"/>
      <c r="B91" s="75"/>
      <c r="C91" s="75"/>
      <c r="D91" s="75"/>
      <c r="E91" s="71" t="s">
        <v>21</v>
      </c>
      <c r="F91" s="56"/>
      <c r="G91" s="72" t="s">
        <v>23</v>
      </c>
      <c r="H91" s="56"/>
      <c r="I91" s="73" t="s">
        <v>6</v>
      </c>
    </row>
    <row r="92" spans="1:11" ht="15" customHeight="1" x14ac:dyDescent="0.25">
      <c r="A92" s="257" t="s">
        <v>91</v>
      </c>
      <c r="B92" s="258"/>
      <c r="C92" s="258"/>
      <c r="D92" s="258"/>
      <c r="E92" s="259"/>
      <c r="F92" s="259"/>
      <c r="G92" s="260"/>
      <c r="H92" s="260"/>
      <c r="I92" s="109"/>
    </row>
    <row r="93" spans="1:11" ht="12" x14ac:dyDescent="0.25">
      <c r="A93" s="182"/>
      <c r="B93" s="75"/>
      <c r="C93" s="75"/>
      <c r="D93" s="75"/>
      <c r="E93" s="71" t="s">
        <v>21</v>
      </c>
      <c r="F93" s="56"/>
      <c r="G93" s="72" t="s">
        <v>23</v>
      </c>
      <c r="H93" s="56"/>
      <c r="I93" s="73" t="s">
        <v>6</v>
      </c>
    </row>
    <row r="94" spans="1:11" ht="15" customHeight="1" x14ac:dyDescent="0.25">
      <c r="A94" s="257" t="s">
        <v>93</v>
      </c>
      <c r="B94" s="258"/>
      <c r="C94" s="258"/>
      <c r="D94" s="258"/>
      <c r="E94" s="259"/>
      <c r="F94" s="259"/>
      <c r="G94" s="260"/>
      <c r="H94" s="260"/>
      <c r="I94" s="109"/>
      <c r="J94" s="9" t="s">
        <v>168</v>
      </c>
    </row>
    <row r="95" spans="1:11" ht="12" x14ac:dyDescent="0.25">
      <c r="A95" s="182"/>
      <c r="B95" s="75"/>
      <c r="C95" s="75"/>
      <c r="D95" s="75"/>
      <c r="E95" s="71" t="s">
        <v>21</v>
      </c>
      <c r="F95" s="56"/>
      <c r="G95" s="72" t="s">
        <v>23</v>
      </c>
      <c r="H95" s="56"/>
      <c r="I95" s="73" t="s">
        <v>6</v>
      </c>
    </row>
    <row r="96" spans="1:11" ht="12.6" thickBot="1" x14ac:dyDescent="0.3">
      <c r="A96" s="76"/>
      <c r="B96" s="77"/>
      <c r="C96" s="77"/>
      <c r="D96" s="78"/>
      <c r="E96" s="78"/>
      <c r="F96" s="78"/>
      <c r="G96" s="78"/>
      <c r="H96" s="78"/>
      <c r="I96" s="192" t="s">
        <v>201</v>
      </c>
    </row>
    <row r="97" spans="1:9" x14ac:dyDescent="0.3">
      <c r="A97" s="4"/>
      <c r="B97" s="4"/>
      <c r="C97" s="4"/>
      <c r="D97" s="4"/>
      <c r="E97" s="3"/>
      <c r="F97" s="4"/>
      <c r="G97" s="4"/>
      <c r="H97" s="4"/>
      <c r="I97" s="5"/>
    </row>
    <row r="100" spans="1:9" x14ac:dyDescent="0.3">
      <c r="C100" s="4"/>
    </row>
    <row r="105" spans="1:9" x14ac:dyDescent="0.3">
      <c r="F105" s="9" t="s">
        <v>22</v>
      </c>
    </row>
    <row r="141" spans="1:2" hidden="1" x14ac:dyDescent="0.3">
      <c r="A141" s="12"/>
      <c r="B141" s="12"/>
    </row>
    <row r="142" spans="1:2" hidden="1" x14ac:dyDescent="0.3">
      <c r="A142" s="12"/>
      <c r="B142" s="13" t="s">
        <v>9</v>
      </c>
    </row>
    <row r="143" spans="1:2" hidden="1" x14ac:dyDescent="0.3">
      <c r="A143" s="12"/>
      <c r="B143" s="163" t="s">
        <v>94</v>
      </c>
    </row>
    <row r="144" spans="1:2" hidden="1" x14ac:dyDescent="0.3">
      <c r="A144" s="12"/>
      <c r="B144" s="163" t="s">
        <v>95</v>
      </c>
    </row>
    <row r="145" spans="1:2" hidden="1" x14ac:dyDescent="0.3">
      <c r="A145" s="12"/>
      <c r="B145" s="14" t="s">
        <v>50</v>
      </c>
    </row>
    <row r="146" spans="1:2" hidden="1" x14ac:dyDescent="0.3">
      <c r="A146" s="12"/>
      <c r="B146" s="14" t="s">
        <v>51</v>
      </c>
    </row>
    <row r="147" spans="1:2" hidden="1" x14ac:dyDescent="0.3">
      <c r="A147" s="12"/>
      <c r="B147" s="14" t="s">
        <v>165</v>
      </c>
    </row>
    <row r="148" spans="1:2" hidden="1" x14ac:dyDescent="0.3">
      <c r="A148" s="12"/>
      <c r="B148" s="15" t="s">
        <v>66</v>
      </c>
    </row>
    <row r="149" spans="1:2" hidden="1" x14ac:dyDescent="0.3">
      <c r="A149" s="12"/>
      <c r="B149" s="164" t="s">
        <v>96</v>
      </c>
    </row>
    <row r="150" spans="1:2" hidden="1" x14ac:dyDescent="0.3">
      <c r="A150" s="12"/>
      <c r="B150" s="13" t="s">
        <v>56</v>
      </c>
    </row>
    <row r="151" spans="1:2" hidden="1" x14ac:dyDescent="0.3">
      <c r="A151" s="12"/>
      <c r="B151" s="15" t="s">
        <v>26</v>
      </c>
    </row>
    <row r="152" spans="1:2" hidden="1" x14ac:dyDescent="0.3">
      <c r="A152" s="12"/>
      <c r="B152" s="15" t="s">
        <v>97</v>
      </c>
    </row>
    <row r="153" spans="1:2" hidden="1" x14ac:dyDescent="0.3">
      <c r="A153" s="12"/>
      <c r="B153" s="15" t="s">
        <v>4</v>
      </c>
    </row>
    <row r="154" spans="1:2" hidden="1" x14ac:dyDescent="0.3">
      <c r="A154" s="12"/>
      <c r="B154" s="16" t="s">
        <v>5</v>
      </c>
    </row>
    <row r="155" spans="1:2" hidden="1" x14ac:dyDescent="0.3">
      <c r="A155" s="12"/>
      <c r="B155" s="16" t="s">
        <v>31</v>
      </c>
    </row>
    <row r="156" spans="1:2" hidden="1" x14ac:dyDescent="0.3">
      <c r="A156" s="12"/>
      <c r="B156" s="16" t="s">
        <v>52</v>
      </c>
    </row>
    <row r="157" spans="1:2" hidden="1" x14ac:dyDescent="0.3">
      <c r="A157" s="12"/>
      <c r="B157" s="16" t="s">
        <v>27</v>
      </c>
    </row>
    <row r="158" spans="1:2" hidden="1" x14ac:dyDescent="0.3">
      <c r="A158" s="12"/>
      <c r="B158" s="16" t="s">
        <v>178</v>
      </c>
    </row>
    <row r="159" spans="1:2" hidden="1" x14ac:dyDescent="0.3">
      <c r="A159" s="12"/>
      <c r="B159" s="16" t="s">
        <v>57</v>
      </c>
    </row>
    <row r="160" spans="1:2" hidden="1" x14ac:dyDescent="0.3">
      <c r="A160" s="12"/>
      <c r="B160" s="16" t="s">
        <v>53</v>
      </c>
    </row>
    <row r="161" spans="1:2" hidden="1" x14ac:dyDescent="0.3">
      <c r="A161" s="12"/>
      <c r="B161" s="16" t="s">
        <v>54</v>
      </c>
    </row>
    <row r="162" spans="1:2" hidden="1" x14ac:dyDescent="0.3">
      <c r="A162" s="12"/>
      <c r="B162" s="17"/>
    </row>
    <row r="163" spans="1:2" hidden="1" x14ac:dyDescent="0.3">
      <c r="A163" s="12"/>
      <c r="B163" s="17"/>
    </row>
    <row r="164" spans="1:2" hidden="1" x14ac:dyDescent="0.3">
      <c r="A164" s="12"/>
      <c r="B164" s="17"/>
    </row>
    <row r="165" spans="1:2" hidden="1" x14ac:dyDescent="0.3">
      <c r="A165" s="12"/>
      <c r="B165" s="13" t="s">
        <v>9</v>
      </c>
    </row>
    <row r="166" spans="1:2" hidden="1" x14ac:dyDescent="0.3">
      <c r="A166" s="12"/>
      <c r="B166" s="17" t="s">
        <v>48</v>
      </c>
    </row>
    <row r="167" spans="1:2" hidden="1" x14ac:dyDescent="0.3">
      <c r="A167" s="12"/>
      <c r="B167" s="17" t="s">
        <v>49</v>
      </c>
    </row>
    <row r="168" spans="1:2" hidden="1" x14ac:dyDescent="0.3">
      <c r="A168" s="12"/>
      <c r="B168" s="17" t="s">
        <v>179</v>
      </c>
    </row>
    <row r="169" spans="1:2" hidden="1" x14ac:dyDescent="0.3">
      <c r="A169" s="12"/>
      <c r="B169" s="17" t="s">
        <v>186</v>
      </c>
    </row>
    <row r="170" spans="1:2" hidden="1" x14ac:dyDescent="0.3">
      <c r="A170" s="12"/>
      <c r="B170" s="17" t="s">
        <v>174</v>
      </c>
    </row>
    <row r="171" spans="1:2" hidden="1" x14ac:dyDescent="0.3">
      <c r="A171" s="12"/>
      <c r="B171" s="17" t="s">
        <v>65</v>
      </c>
    </row>
    <row r="172" spans="1:2" hidden="1" x14ac:dyDescent="0.3">
      <c r="A172" s="12"/>
      <c r="B172" s="17"/>
    </row>
    <row r="173" spans="1:2" hidden="1" x14ac:dyDescent="0.3">
      <c r="A173" s="12"/>
      <c r="B173" s="17" t="s">
        <v>9</v>
      </c>
    </row>
    <row r="174" spans="1:2" hidden="1" x14ac:dyDescent="0.3">
      <c r="A174" s="12"/>
      <c r="B174" s="17" t="s">
        <v>90</v>
      </c>
    </row>
    <row r="175" spans="1:2" hidden="1" x14ac:dyDescent="0.3">
      <c r="A175" s="12"/>
      <c r="B175" s="17" t="s">
        <v>88</v>
      </c>
    </row>
    <row r="176" spans="1:2" hidden="1" x14ac:dyDescent="0.3">
      <c r="A176" s="12"/>
      <c r="B176" s="17" t="s">
        <v>67</v>
      </c>
    </row>
    <row r="177" spans="1:2" hidden="1" x14ac:dyDescent="0.3">
      <c r="A177" s="12"/>
      <c r="B177" s="17"/>
    </row>
    <row r="178" spans="1:2" hidden="1" x14ac:dyDescent="0.3">
      <c r="A178" s="12"/>
      <c r="B178" s="16" t="s">
        <v>9</v>
      </c>
    </row>
    <row r="179" spans="1:2" hidden="1" x14ac:dyDescent="0.3">
      <c r="A179" s="12"/>
      <c r="B179" s="16" t="s">
        <v>17</v>
      </c>
    </row>
    <row r="180" spans="1:2" hidden="1" x14ac:dyDescent="0.3">
      <c r="A180" s="12"/>
      <c r="B180" s="16" t="s">
        <v>18</v>
      </c>
    </row>
    <row r="181" spans="1:2" hidden="1" x14ac:dyDescent="0.3">
      <c r="A181" s="12"/>
      <c r="B181" s="17"/>
    </row>
    <row r="182" spans="1:2" hidden="1" x14ac:dyDescent="0.3">
      <c r="A182" s="12"/>
      <c r="B182" s="17" t="s">
        <v>45</v>
      </c>
    </row>
    <row r="183" spans="1:2" hidden="1" x14ac:dyDescent="0.3">
      <c r="A183" s="12"/>
      <c r="B183" s="17" t="s">
        <v>17</v>
      </c>
    </row>
    <row r="184" spans="1:2" hidden="1" x14ac:dyDescent="0.3">
      <c r="A184" s="12"/>
      <c r="B184" s="17" t="s">
        <v>18</v>
      </c>
    </row>
    <row r="185" spans="1:2" hidden="1" x14ac:dyDescent="0.3">
      <c r="A185" s="12"/>
      <c r="B185" s="12"/>
    </row>
    <row r="186" spans="1:2" hidden="1" x14ac:dyDescent="0.3">
      <c r="A186" s="12"/>
      <c r="B186" s="17" t="s">
        <v>45</v>
      </c>
    </row>
    <row r="187" spans="1:2" hidden="1" x14ac:dyDescent="0.3">
      <c r="A187" s="12"/>
      <c r="B187" s="17" t="s">
        <v>42</v>
      </c>
    </row>
    <row r="188" spans="1:2" hidden="1" x14ac:dyDescent="0.3">
      <c r="A188" s="12"/>
      <c r="B188" s="17" t="s">
        <v>43</v>
      </c>
    </row>
    <row r="189" spans="1:2" hidden="1" x14ac:dyDescent="0.3">
      <c r="A189" s="12"/>
      <c r="B189" s="17"/>
    </row>
    <row r="190" spans="1:2" hidden="1" x14ac:dyDescent="0.3">
      <c r="A190" s="12"/>
      <c r="B190" s="17" t="s">
        <v>9</v>
      </c>
    </row>
    <row r="191" spans="1:2" hidden="1" x14ac:dyDescent="0.3">
      <c r="A191" s="12"/>
      <c r="B191" s="17" t="s">
        <v>17</v>
      </c>
    </row>
    <row r="192" spans="1:2" hidden="1" x14ac:dyDescent="0.3">
      <c r="A192" s="12"/>
      <c r="B192" s="17" t="s">
        <v>18</v>
      </c>
    </row>
    <row r="193" spans="1:2" hidden="1" x14ac:dyDescent="0.3">
      <c r="A193" s="12"/>
      <c r="B193" s="12"/>
    </row>
    <row r="194" spans="1:2" hidden="1" x14ac:dyDescent="0.3">
      <c r="A194" s="12"/>
      <c r="B194" s="12"/>
    </row>
  </sheetData>
  <sheetProtection algorithmName="SHA-512" hashValue="RTWvOpveSAKQOC9HyVGT4fBn9BrjVKlCwX1zq1AywqRc4ttKjjUMY3PoaIY/XRDYBMsWb7q/w2nvjDW2emHsIw==" saltValue="czm1FS3AjsRO658ChP7DKQ==" spinCount="100000" sheet="1" objects="1" scenarios="1"/>
  <protectedRanges>
    <protectedRange sqref="A84:I94" name="Range10"/>
    <protectedRange sqref="D76:E76 G76" name="Range8"/>
    <protectedRange sqref="E44:E46" name="Range6"/>
    <protectedRange sqref="E34:E36" name="Range4"/>
    <protectedRange sqref="E24:E29" name="Range2"/>
    <protectedRange sqref="D5:I23 E4:I4" name="Range1"/>
    <protectedRange sqref="E31" name="Range3"/>
    <protectedRange sqref="E37:E38 E40:E41" name="Range5"/>
    <protectedRange sqref="D73:H73" name="Range7"/>
    <protectedRange sqref="H79:I79" name="Range9"/>
    <protectedRange sqref="D4" name="Range1_1"/>
  </protectedRanges>
  <mergeCells count="97">
    <mergeCell ref="J21:N23"/>
    <mergeCell ref="J41:N42"/>
    <mergeCell ref="J51:N53"/>
    <mergeCell ref="A92:D92"/>
    <mergeCell ref="E92:F92"/>
    <mergeCell ref="G92:H92"/>
    <mergeCell ref="C82:D82"/>
    <mergeCell ref="A83:I83"/>
    <mergeCell ref="E84:F84"/>
    <mergeCell ref="G84:H84"/>
    <mergeCell ref="A86:D86"/>
    <mergeCell ref="E86:F86"/>
    <mergeCell ref="G86:H86"/>
    <mergeCell ref="B76:C76"/>
    <mergeCell ref="A77:B77"/>
    <mergeCell ref="E77:F77"/>
    <mergeCell ref="A94:D94"/>
    <mergeCell ref="E94:F94"/>
    <mergeCell ref="G94:H94"/>
    <mergeCell ref="A88:D88"/>
    <mergeCell ref="E88:F88"/>
    <mergeCell ref="G88:H88"/>
    <mergeCell ref="A90:D90"/>
    <mergeCell ref="E90:F90"/>
    <mergeCell ref="G90:H90"/>
    <mergeCell ref="A79:B79"/>
    <mergeCell ref="A80:B80"/>
    <mergeCell ref="A81:I81"/>
    <mergeCell ref="A68:I68"/>
    <mergeCell ref="A69:I70"/>
    <mergeCell ref="A71:I71"/>
    <mergeCell ref="B73:C73"/>
    <mergeCell ref="A74:B74"/>
    <mergeCell ref="E74:F74"/>
    <mergeCell ref="C66:D66"/>
    <mergeCell ref="D48:H48"/>
    <mergeCell ref="D49:H49"/>
    <mergeCell ref="A50:F50"/>
    <mergeCell ref="H50:I50"/>
    <mergeCell ref="A57:F57"/>
    <mergeCell ref="C59:D59"/>
    <mergeCell ref="F59:I59"/>
    <mergeCell ref="C61:D61"/>
    <mergeCell ref="F61:I61"/>
    <mergeCell ref="F63:I63"/>
    <mergeCell ref="A64:F64"/>
    <mergeCell ref="A43:D43"/>
    <mergeCell ref="F43:H43"/>
    <mergeCell ref="F44:H44"/>
    <mergeCell ref="A45:B45"/>
    <mergeCell ref="B46:D46"/>
    <mergeCell ref="E46:I46"/>
    <mergeCell ref="A41:D41"/>
    <mergeCell ref="F41:H41"/>
    <mergeCell ref="A33:D33"/>
    <mergeCell ref="F33:H33"/>
    <mergeCell ref="F34:H34"/>
    <mergeCell ref="A35:B35"/>
    <mergeCell ref="F35:H35"/>
    <mergeCell ref="B36:D36"/>
    <mergeCell ref="E36:I36"/>
    <mergeCell ref="F37:H37"/>
    <mergeCell ref="F38:H38"/>
    <mergeCell ref="A39:D39"/>
    <mergeCell ref="A40:D40"/>
    <mergeCell ref="F40:H40"/>
    <mergeCell ref="F32:H32"/>
    <mergeCell ref="A23:C23"/>
    <mergeCell ref="A24:D24"/>
    <mergeCell ref="F25:I25"/>
    <mergeCell ref="E26:E27"/>
    <mergeCell ref="F26:H26"/>
    <mergeCell ref="A27:D27"/>
    <mergeCell ref="F27:H27"/>
    <mergeCell ref="A28:D28"/>
    <mergeCell ref="F28:H28"/>
    <mergeCell ref="F29:H29"/>
    <mergeCell ref="A30:D30"/>
    <mergeCell ref="F31:H31"/>
    <mergeCell ref="H18:I18"/>
    <mergeCell ref="A21:C21"/>
    <mergeCell ref="D21:E21"/>
    <mergeCell ref="A22:C22"/>
    <mergeCell ref="D22:E22"/>
    <mergeCell ref="H22:I22"/>
    <mergeCell ref="D10:H10"/>
    <mergeCell ref="D11:H11"/>
    <mergeCell ref="D12:H12"/>
    <mergeCell ref="D15:H15"/>
    <mergeCell ref="A17:C17"/>
    <mergeCell ref="D17:I17"/>
    <mergeCell ref="D9:H9"/>
    <mergeCell ref="A1:I1"/>
    <mergeCell ref="D3:I3"/>
    <mergeCell ref="D5:H5"/>
    <mergeCell ref="D6:H6"/>
    <mergeCell ref="D7:H7"/>
  </mergeCells>
  <dataValidations count="5">
    <dataValidation type="list" allowBlank="1" showInputMessage="1" showErrorMessage="1" sqref="D17" xr:uid="{76F85FE3-B6AC-4124-82B2-2317E1416CE3}">
      <formula1>$B$142:$B$161</formula1>
    </dataValidation>
    <dataValidation type="list" allowBlank="1" showInputMessage="1" showErrorMessage="1" sqref="D14 D19:D20" xr:uid="{BCA8A6FB-FC3B-413F-B4BF-6436C427525C}">
      <formula1>$B$190:$B$192</formula1>
    </dataValidation>
    <dataValidation type="list" allowBlank="1" showInputMessage="1" showErrorMessage="1" sqref="D21:D22" xr:uid="{B5FA4F16-8304-456A-850A-01A696866AA6}">
      <formula1>$B$182:$B$184</formula1>
    </dataValidation>
    <dataValidation type="list" allowBlank="1" showInputMessage="1" showErrorMessage="1" sqref="D18" xr:uid="{6D06348B-175A-4BF9-8311-A381D190E965}">
      <formula1>$B$173:$B$176</formula1>
    </dataValidation>
    <dataValidation type="list" allowBlank="1" showInputMessage="1" showErrorMessage="1" sqref="D8" xr:uid="{6592600D-9364-4EA2-9FDA-3F6C5920189D}">
      <formula1>$B$165:$B$171</formula1>
    </dataValidation>
  </dataValidations>
  <pageMargins left="0.7" right="0.7" top="0.75" bottom="0.75" header="0.3" footer="0.3"/>
  <pageSetup scale="74"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5EF23-850D-45A5-97AC-7CFA8ED0D863}">
  <sheetPr>
    <pageSetUpPr fitToPage="1"/>
  </sheetPr>
  <dimension ref="A1:N194"/>
  <sheetViews>
    <sheetView zoomScale="150" zoomScaleNormal="150" workbookViewId="0">
      <selection activeCell="I26" sqref="I26"/>
    </sheetView>
  </sheetViews>
  <sheetFormatPr defaultColWidth="5.33203125" defaultRowHeight="13.8" x14ac:dyDescent="0.3"/>
  <cols>
    <col min="1" max="1" width="2.33203125" style="9" customWidth="1"/>
    <col min="2" max="2" width="10.5546875" style="9" customWidth="1"/>
    <col min="3" max="3" width="28.6640625" style="9" customWidth="1"/>
    <col min="4" max="4" width="22.109375" style="9" customWidth="1"/>
    <col min="5" max="5" width="14" style="6" customWidth="1"/>
    <col min="6" max="6" width="8.33203125" style="9" customWidth="1"/>
    <col min="7" max="7" width="13" style="9" customWidth="1"/>
    <col min="8" max="8" width="13.88671875" style="9" customWidth="1"/>
    <col min="9" max="9" width="11.6640625" style="7" customWidth="1"/>
    <col min="10" max="210" width="9.109375" style="9" customWidth="1"/>
    <col min="211" max="16384" width="5.33203125" style="9"/>
  </cols>
  <sheetData>
    <row r="1" spans="1:10" ht="0.75" customHeight="1" x14ac:dyDescent="0.25">
      <c r="A1" s="250"/>
      <c r="B1" s="251"/>
      <c r="C1" s="251"/>
      <c r="D1" s="251"/>
      <c r="E1" s="251"/>
      <c r="F1" s="251"/>
      <c r="G1" s="251"/>
      <c r="H1" s="251"/>
      <c r="I1" s="251"/>
    </row>
    <row r="2" spans="1:10" ht="0.75" customHeight="1" thickBot="1" x14ac:dyDescent="0.3">
      <c r="A2" s="2"/>
      <c r="B2" s="3"/>
      <c r="C2" s="3"/>
      <c r="D2" s="3"/>
      <c r="E2" s="3"/>
      <c r="F2" s="3"/>
      <c r="G2" s="3"/>
      <c r="H2" s="3"/>
      <c r="I2" s="8"/>
    </row>
    <row r="3" spans="1:10" ht="41.25" customHeight="1" thickBot="1" x14ac:dyDescent="0.3">
      <c r="A3" s="183"/>
      <c r="B3" s="184"/>
      <c r="C3" s="184"/>
      <c r="D3" s="254" t="s">
        <v>195</v>
      </c>
      <c r="E3" s="255"/>
      <c r="F3" s="255"/>
      <c r="G3" s="255"/>
      <c r="H3" s="255"/>
      <c r="I3" s="256"/>
    </row>
    <row r="4" spans="1:10" ht="12" customHeight="1" x14ac:dyDescent="0.25">
      <c r="A4" s="24" t="s">
        <v>15</v>
      </c>
      <c r="B4" s="25"/>
      <c r="C4" s="25"/>
      <c r="D4" s="26">
        <v>45867</v>
      </c>
      <c r="E4" s="27"/>
      <c r="F4" s="27"/>
      <c r="G4" s="27"/>
      <c r="H4" s="27"/>
      <c r="I4" s="28"/>
    </row>
    <row r="5" spans="1:10" ht="12" customHeight="1" x14ac:dyDescent="0.25">
      <c r="A5" s="187" t="s">
        <v>0</v>
      </c>
      <c r="B5" s="188"/>
      <c r="C5" s="188"/>
      <c r="D5" s="253" t="s">
        <v>145</v>
      </c>
      <c r="E5" s="253"/>
      <c r="F5" s="253"/>
      <c r="G5" s="253"/>
      <c r="H5" s="253"/>
      <c r="I5" s="29"/>
    </row>
    <row r="6" spans="1:10" ht="12" customHeight="1" x14ac:dyDescent="0.25">
      <c r="A6" s="187" t="s">
        <v>10</v>
      </c>
      <c r="B6" s="188"/>
      <c r="C6" s="188"/>
      <c r="D6" s="235" t="s">
        <v>146</v>
      </c>
      <c r="E6" s="235"/>
      <c r="F6" s="235"/>
      <c r="G6" s="235"/>
      <c r="H6" s="235"/>
      <c r="I6" s="29"/>
    </row>
    <row r="7" spans="1:10" ht="12" customHeight="1" x14ac:dyDescent="0.25">
      <c r="A7" s="187" t="s">
        <v>11</v>
      </c>
      <c r="B7" s="188"/>
      <c r="C7" s="188"/>
      <c r="D7" s="235" t="s">
        <v>147</v>
      </c>
      <c r="E7" s="235"/>
      <c r="F7" s="235"/>
      <c r="G7" s="235"/>
      <c r="H7" s="235"/>
      <c r="I7" s="29"/>
    </row>
    <row r="8" spans="1:10" ht="12" customHeight="1" x14ac:dyDescent="0.25">
      <c r="A8" s="30" t="s">
        <v>189</v>
      </c>
      <c r="B8" s="31"/>
      <c r="C8" s="32"/>
      <c r="D8" s="185" t="s">
        <v>65</v>
      </c>
      <c r="E8" s="33"/>
      <c r="F8" s="33"/>
      <c r="G8" s="33"/>
      <c r="H8" s="33"/>
      <c r="I8" s="34"/>
      <c r="J8" s="9" t="s">
        <v>107</v>
      </c>
    </row>
    <row r="9" spans="1:10" ht="12" customHeight="1" x14ac:dyDescent="0.25">
      <c r="A9" s="187" t="s">
        <v>12</v>
      </c>
      <c r="B9" s="188"/>
      <c r="C9" s="188"/>
      <c r="D9" s="252" t="s">
        <v>148</v>
      </c>
      <c r="E9" s="252"/>
      <c r="F9" s="252"/>
      <c r="G9" s="252"/>
      <c r="H9" s="252"/>
      <c r="I9" s="34"/>
      <c r="J9" s="9" t="s">
        <v>149</v>
      </c>
    </row>
    <row r="10" spans="1:10" ht="12" customHeight="1" x14ac:dyDescent="0.25">
      <c r="A10" s="30" t="s">
        <v>13</v>
      </c>
      <c r="B10" s="31"/>
      <c r="C10" s="32"/>
      <c r="D10" s="252" t="s">
        <v>150</v>
      </c>
      <c r="E10" s="252"/>
      <c r="F10" s="252"/>
      <c r="G10" s="252"/>
      <c r="H10" s="252"/>
      <c r="I10" s="35"/>
      <c r="J10" s="9" t="s">
        <v>154</v>
      </c>
    </row>
    <row r="11" spans="1:10" ht="12" customHeight="1" x14ac:dyDescent="0.25">
      <c r="A11" s="30" t="s">
        <v>77</v>
      </c>
      <c r="B11" s="31"/>
      <c r="C11" s="32"/>
      <c r="D11" s="235" t="s">
        <v>151</v>
      </c>
      <c r="E11" s="235"/>
      <c r="F11" s="235"/>
      <c r="G11" s="235"/>
      <c r="H11" s="235"/>
      <c r="I11" s="35"/>
      <c r="J11" s="9" t="s">
        <v>110</v>
      </c>
    </row>
    <row r="12" spans="1:10" ht="12" customHeight="1" x14ac:dyDescent="0.25">
      <c r="A12" s="30" t="s">
        <v>14</v>
      </c>
      <c r="B12" s="31"/>
      <c r="C12" s="32"/>
      <c r="D12" s="252" t="s">
        <v>152</v>
      </c>
      <c r="E12" s="252"/>
      <c r="F12" s="252"/>
      <c r="G12" s="252"/>
      <c r="H12" s="252"/>
      <c r="I12" s="35"/>
    </row>
    <row r="13" spans="1:10" ht="12" customHeight="1" x14ac:dyDescent="0.25">
      <c r="A13" s="30" t="s">
        <v>24</v>
      </c>
      <c r="B13" s="31"/>
      <c r="C13" s="32"/>
      <c r="D13" s="185" t="s">
        <v>153</v>
      </c>
      <c r="E13" s="36"/>
      <c r="F13" s="36"/>
      <c r="G13" s="36"/>
      <c r="H13" s="36"/>
      <c r="I13" s="35"/>
    </row>
    <row r="14" spans="1:10" ht="12" customHeight="1" x14ac:dyDescent="0.25">
      <c r="A14" s="30" t="s">
        <v>19</v>
      </c>
      <c r="B14" s="31"/>
      <c r="C14" s="32"/>
      <c r="D14" s="186" t="s">
        <v>18</v>
      </c>
      <c r="E14" s="33"/>
      <c r="F14" s="33"/>
      <c r="G14" s="33"/>
      <c r="H14" s="33"/>
      <c r="I14" s="35"/>
    </row>
    <row r="15" spans="1:10" ht="12" customHeight="1" x14ac:dyDescent="0.25">
      <c r="A15" s="30" t="s">
        <v>20</v>
      </c>
      <c r="B15" s="31"/>
      <c r="C15" s="32"/>
      <c r="D15" s="235"/>
      <c r="E15" s="235"/>
      <c r="F15" s="235"/>
      <c r="G15" s="235"/>
      <c r="H15" s="235"/>
      <c r="I15" s="35"/>
    </row>
    <row r="16" spans="1:10" ht="11.4" customHeight="1" x14ac:dyDescent="0.25">
      <c r="A16" s="187" t="s">
        <v>68</v>
      </c>
      <c r="B16" s="31"/>
      <c r="C16" s="32"/>
      <c r="D16" s="134" t="s">
        <v>199</v>
      </c>
      <c r="E16" s="37"/>
      <c r="F16" s="37"/>
      <c r="G16" s="37"/>
      <c r="H16" s="37"/>
      <c r="I16" s="38"/>
      <c r="J16" s="9" t="s">
        <v>111</v>
      </c>
    </row>
    <row r="17" spans="1:14" ht="11.4" customHeight="1" x14ac:dyDescent="0.25">
      <c r="A17" s="240" t="s">
        <v>61</v>
      </c>
      <c r="B17" s="241"/>
      <c r="C17" s="241"/>
      <c r="D17" s="223" t="s">
        <v>66</v>
      </c>
      <c r="E17" s="223"/>
      <c r="F17" s="223"/>
      <c r="G17" s="223"/>
      <c r="H17" s="223"/>
      <c r="I17" s="224"/>
    </row>
    <row r="18" spans="1:14" ht="12" customHeight="1" x14ac:dyDescent="0.25">
      <c r="A18" s="201" t="s">
        <v>191</v>
      </c>
      <c r="B18" s="31"/>
      <c r="C18" s="32"/>
      <c r="D18" s="185" t="s">
        <v>90</v>
      </c>
      <c r="E18" s="39"/>
      <c r="F18" s="39"/>
      <c r="G18" s="39"/>
      <c r="H18" s="246"/>
      <c r="I18" s="247"/>
      <c r="J18" s="167" t="s">
        <v>155</v>
      </c>
    </row>
    <row r="19" spans="1:14" ht="12" customHeight="1" x14ac:dyDescent="0.25">
      <c r="A19" s="30" t="s">
        <v>87</v>
      </c>
      <c r="B19" s="31"/>
      <c r="C19" s="32"/>
      <c r="D19" s="186" t="s">
        <v>9</v>
      </c>
      <c r="E19" s="39"/>
      <c r="F19" s="39"/>
      <c r="G19" s="39"/>
      <c r="H19" s="189"/>
      <c r="I19" s="190"/>
      <c r="J19" s="9" t="s">
        <v>113</v>
      </c>
    </row>
    <row r="20" spans="1:14" ht="12" customHeight="1" x14ac:dyDescent="0.25">
      <c r="A20" s="30" t="s">
        <v>86</v>
      </c>
      <c r="B20" s="31"/>
      <c r="C20" s="32"/>
      <c r="D20" s="186" t="s">
        <v>9</v>
      </c>
      <c r="E20" s="39"/>
      <c r="F20" s="39"/>
      <c r="G20" s="39"/>
      <c r="H20" s="189"/>
      <c r="I20" s="190"/>
      <c r="J20" s="9" t="s">
        <v>114</v>
      </c>
    </row>
    <row r="21" spans="1:14" ht="12" customHeight="1" x14ac:dyDescent="0.25">
      <c r="A21" s="242" t="s">
        <v>84</v>
      </c>
      <c r="B21" s="243"/>
      <c r="C21" s="243"/>
      <c r="D21" s="248" t="s">
        <v>45</v>
      </c>
      <c r="E21" s="248"/>
      <c r="F21" s="33"/>
      <c r="G21" s="33"/>
      <c r="H21" s="33"/>
      <c r="I21" s="35"/>
      <c r="J21" s="312" t="s">
        <v>158</v>
      </c>
      <c r="K21" s="313"/>
      <c r="L21" s="313"/>
      <c r="M21" s="313"/>
      <c r="N21" s="314"/>
    </row>
    <row r="22" spans="1:14" ht="12" customHeight="1" x14ac:dyDescent="0.25">
      <c r="A22" s="242" t="s">
        <v>166</v>
      </c>
      <c r="B22" s="308"/>
      <c r="C22" s="308"/>
      <c r="D22" s="248" t="s">
        <v>45</v>
      </c>
      <c r="E22" s="248"/>
      <c r="F22" s="153"/>
      <c r="G22" s="153"/>
      <c r="H22" s="244"/>
      <c r="I22" s="245"/>
      <c r="J22" s="315"/>
      <c r="K22" s="316"/>
      <c r="L22" s="316"/>
      <c r="M22" s="316"/>
      <c r="N22" s="317"/>
    </row>
    <row r="23" spans="1:14" ht="12" customHeight="1" thickBot="1" x14ac:dyDescent="0.3">
      <c r="A23" s="231" t="s">
        <v>76</v>
      </c>
      <c r="B23" s="232"/>
      <c r="C23" s="232"/>
      <c r="D23" s="149"/>
      <c r="E23" s="149"/>
      <c r="F23" s="150"/>
      <c r="G23" s="150"/>
      <c r="H23" s="151"/>
      <c r="I23" s="152"/>
      <c r="J23" s="318"/>
      <c r="K23" s="319"/>
      <c r="L23" s="319"/>
      <c r="M23" s="319"/>
      <c r="N23" s="320"/>
    </row>
    <row r="24" spans="1:14" ht="12.75" customHeight="1" thickTop="1" x14ac:dyDescent="0.25">
      <c r="A24" s="238" t="s">
        <v>196</v>
      </c>
      <c r="B24" s="239"/>
      <c r="C24" s="239"/>
      <c r="D24" s="239"/>
      <c r="E24" s="146">
        <v>65000</v>
      </c>
      <c r="F24" s="147"/>
      <c r="G24" s="116"/>
      <c r="H24" s="147"/>
      <c r="I24" s="148"/>
      <c r="J24" s="9" t="s">
        <v>185</v>
      </c>
    </row>
    <row r="25" spans="1:14" ht="12.75" customHeight="1" x14ac:dyDescent="0.25">
      <c r="A25" s="79" t="s">
        <v>197</v>
      </c>
      <c r="B25" s="80"/>
      <c r="C25" s="80"/>
      <c r="D25" s="80"/>
      <c r="E25" s="110"/>
      <c r="F25" s="236" t="s">
        <v>55</v>
      </c>
      <c r="G25" s="236"/>
      <c r="H25" s="236"/>
      <c r="I25" s="237"/>
      <c r="J25" s="9" t="s">
        <v>159</v>
      </c>
    </row>
    <row r="26" spans="1:14" ht="12.75" customHeight="1" x14ac:dyDescent="0.25">
      <c r="A26" s="104" t="s">
        <v>74</v>
      </c>
      <c r="B26" s="96"/>
      <c r="C26" s="96"/>
      <c r="D26" s="96"/>
      <c r="E26" s="249"/>
      <c r="F26" s="225" t="s">
        <v>198</v>
      </c>
      <c r="G26" s="226"/>
      <c r="H26" s="226"/>
      <c r="I26" s="121">
        <f>E24+E25</f>
        <v>65000</v>
      </c>
    </row>
    <row r="27" spans="1:14" ht="12.75" customHeight="1" thickBot="1" x14ac:dyDescent="0.3">
      <c r="A27" s="233" t="s">
        <v>73</v>
      </c>
      <c r="B27" s="234"/>
      <c r="C27" s="234"/>
      <c r="D27" s="234"/>
      <c r="E27" s="249"/>
      <c r="F27" s="227"/>
      <c r="G27" s="228"/>
      <c r="H27" s="228"/>
      <c r="I27" s="118"/>
      <c r="J27" s="9" t="s">
        <v>116</v>
      </c>
    </row>
    <row r="28" spans="1:14" ht="12.75" customHeight="1" thickTop="1" x14ac:dyDescent="0.25">
      <c r="A28" s="305" t="s">
        <v>60</v>
      </c>
      <c r="B28" s="306"/>
      <c r="C28" s="306"/>
      <c r="D28" s="306"/>
      <c r="E28" s="111">
        <v>66950</v>
      </c>
      <c r="F28" s="299"/>
      <c r="G28" s="299"/>
      <c r="H28" s="299"/>
      <c r="I28" s="139"/>
      <c r="J28" s="166" t="s">
        <v>117</v>
      </c>
      <c r="K28" s="10"/>
      <c r="L28" s="10"/>
      <c r="M28" s="10"/>
      <c r="N28" s="10"/>
    </row>
    <row r="29" spans="1:14" ht="12.75" customHeight="1" x14ac:dyDescent="0.25">
      <c r="A29" s="81" t="s">
        <v>46</v>
      </c>
      <c r="B29" s="80"/>
      <c r="C29" s="80"/>
      <c r="D29" s="80"/>
      <c r="E29" s="112"/>
      <c r="F29" s="214"/>
      <c r="G29" s="214"/>
      <c r="H29" s="214"/>
      <c r="I29" s="118"/>
      <c r="J29" s="126" t="s">
        <v>160</v>
      </c>
      <c r="K29" s="10"/>
      <c r="L29" s="10"/>
      <c r="M29" s="10"/>
      <c r="N29" s="10"/>
    </row>
    <row r="30" spans="1:14" ht="12.75" customHeight="1" x14ac:dyDescent="0.25">
      <c r="A30" s="209" t="s">
        <v>69</v>
      </c>
      <c r="B30" s="210"/>
      <c r="C30" s="210"/>
      <c r="D30" s="210"/>
      <c r="E30" s="40">
        <f>SUM(E28+E29+I31)</f>
        <v>66950</v>
      </c>
      <c r="F30" s="123"/>
      <c r="G30" s="115"/>
      <c r="H30" s="175"/>
      <c r="I30" s="117"/>
      <c r="J30" s="126"/>
      <c r="K30" s="10"/>
      <c r="L30" s="10"/>
      <c r="M30" s="10"/>
      <c r="N30" s="10"/>
    </row>
    <row r="31" spans="1:14" ht="12.75" customHeight="1" x14ac:dyDescent="0.25">
      <c r="A31" s="104" t="s">
        <v>193</v>
      </c>
      <c r="B31" s="96"/>
      <c r="C31" s="96"/>
      <c r="D31" s="96"/>
      <c r="E31" s="191"/>
      <c r="F31" s="214"/>
      <c r="G31" s="214"/>
      <c r="H31" s="214"/>
      <c r="I31" s="118"/>
      <c r="J31" s="10" t="s">
        <v>119</v>
      </c>
      <c r="K31" s="10"/>
      <c r="L31" s="10"/>
      <c r="M31" s="10"/>
      <c r="N31" s="10"/>
    </row>
    <row r="32" spans="1:14" ht="6" customHeight="1" x14ac:dyDescent="0.25">
      <c r="A32" s="30"/>
      <c r="B32" s="173"/>
      <c r="C32" s="124"/>
      <c r="D32" s="123"/>
      <c r="E32" s="42"/>
      <c r="F32" s="214"/>
      <c r="G32" s="214"/>
      <c r="H32" s="214"/>
      <c r="I32" s="118"/>
      <c r="J32" s="10"/>
      <c r="K32" s="10"/>
      <c r="L32" s="10"/>
      <c r="M32" s="10"/>
      <c r="N32" s="10"/>
    </row>
    <row r="33" spans="1:14" ht="12.75" customHeight="1" x14ac:dyDescent="0.25">
      <c r="A33" s="219" t="s">
        <v>30</v>
      </c>
      <c r="B33" s="220"/>
      <c r="C33" s="220"/>
      <c r="D33" s="220"/>
      <c r="E33" s="43">
        <f>E30</f>
        <v>66950</v>
      </c>
      <c r="F33" s="214" t="s">
        <v>40</v>
      </c>
      <c r="G33" s="214"/>
      <c r="H33" s="214"/>
      <c r="I33" s="119">
        <f>(E33-I26)/I26</f>
        <v>0.03</v>
      </c>
      <c r="J33" s="10"/>
      <c r="K33" s="10"/>
      <c r="L33" s="10"/>
      <c r="M33" s="10"/>
      <c r="N33" s="10"/>
    </row>
    <row r="34" spans="1:14" ht="12.75" customHeight="1" x14ac:dyDescent="0.25">
      <c r="A34" s="45"/>
      <c r="B34" s="32"/>
      <c r="C34" s="174" t="s">
        <v>1</v>
      </c>
      <c r="D34" s="174" t="s">
        <v>2</v>
      </c>
      <c r="E34" s="46">
        <v>66950</v>
      </c>
      <c r="F34" s="214" t="s">
        <v>58</v>
      </c>
      <c r="G34" s="214"/>
      <c r="H34" s="214"/>
      <c r="I34" s="120">
        <f>E33-I26</f>
        <v>1950</v>
      </c>
      <c r="J34" s="10" t="s">
        <v>120</v>
      </c>
      <c r="K34" s="10"/>
      <c r="L34" s="10"/>
      <c r="M34" s="10"/>
      <c r="N34" s="10"/>
    </row>
    <row r="35" spans="1:14" ht="12.75" customHeight="1" x14ac:dyDescent="0.25">
      <c r="A35" s="303"/>
      <c r="B35" s="304"/>
      <c r="C35" s="32"/>
      <c r="D35" s="174" t="s">
        <v>3</v>
      </c>
      <c r="E35" s="46"/>
      <c r="F35" s="217"/>
      <c r="G35" s="218"/>
      <c r="H35" s="218"/>
      <c r="I35" s="122"/>
      <c r="J35" s="10"/>
      <c r="K35" s="10"/>
      <c r="L35" s="10"/>
      <c r="M35" s="10"/>
      <c r="N35" s="10"/>
    </row>
    <row r="36" spans="1:14" ht="12.75" customHeight="1" thickBot="1" x14ac:dyDescent="0.3">
      <c r="A36" s="47"/>
      <c r="B36" s="213" t="s">
        <v>75</v>
      </c>
      <c r="C36" s="213"/>
      <c r="D36" s="213"/>
      <c r="E36" s="229"/>
      <c r="F36" s="229"/>
      <c r="G36" s="229"/>
      <c r="H36" s="229"/>
      <c r="I36" s="230"/>
      <c r="J36" s="10" t="s">
        <v>121</v>
      </c>
      <c r="K36" s="10"/>
      <c r="L36" s="10"/>
      <c r="M36" s="10"/>
      <c r="N36" s="10"/>
    </row>
    <row r="37" spans="1:14" ht="12.75" customHeight="1" thickTop="1" x14ac:dyDescent="0.25">
      <c r="A37" s="97" t="s">
        <v>28</v>
      </c>
      <c r="B37" s="98"/>
      <c r="C37" s="98"/>
      <c r="D37" s="98"/>
      <c r="E37" s="113">
        <v>92000</v>
      </c>
      <c r="F37" s="211" t="s">
        <v>38</v>
      </c>
      <c r="G37" s="212"/>
      <c r="H37" s="212"/>
      <c r="I37" s="127" t="e">
        <f>+(E37-#REF!)/#REF!</f>
        <v>#REF!</v>
      </c>
      <c r="J37" s="10" t="s">
        <v>122</v>
      </c>
      <c r="K37" s="10"/>
      <c r="L37" s="10"/>
      <c r="M37" s="10"/>
      <c r="N37" s="10"/>
    </row>
    <row r="38" spans="1:14" ht="12.75" customHeight="1" x14ac:dyDescent="0.25">
      <c r="A38" s="82" t="s">
        <v>46</v>
      </c>
      <c r="B38" s="83"/>
      <c r="C38" s="83"/>
      <c r="D38" s="83"/>
      <c r="E38" s="114"/>
      <c r="F38" s="211" t="s">
        <v>39</v>
      </c>
      <c r="G38" s="212"/>
      <c r="H38" s="212"/>
      <c r="I38" s="128"/>
      <c r="J38" s="9" t="s">
        <v>161</v>
      </c>
    </row>
    <row r="39" spans="1:14" ht="12.75" customHeight="1" x14ac:dyDescent="0.25">
      <c r="A39" s="307" t="s">
        <v>59</v>
      </c>
      <c r="B39" s="300"/>
      <c r="C39" s="300"/>
      <c r="D39" s="300"/>
      <c r="E39" s="48">
        <f>SUM(E37:E38)</f>
        <v>92000</v>
      </c>
      <c r="F39" s="175"/>
      <c r="G39" s="115"/>
      <c r="H39" s="115"/>
      <c r="I39" s="117"/>
    </row>
    <row r="40" spans="1:14" ht="12.75" customHeight="1" x14ac:dyDescent="0.25">
      <c r="A40" s="215" t="s">
        <v>47</v>
      </c>
      <c r="B40" s="216"/>
      <c r="C40" s="216"/>
      <c r="D40" s="216"/>
      <c r="E40" s="112"/>
      <c r="F40" s="214" t="s">
        <v>37</v>
      </c>
      <c r="G40" s="214"/>
      <c r="H40" s="214"/>
      <c r="I40" s="119">
        <f>(E43-E30)/E30</f>
        <v>0.37415982076176252</v>
      </c>
      <c r="J40" s="9" t="s">
        <v>162</v>
      </c>
    </row>
    <row r="41" spans="1:14" ht="12.75" customHeight="1" thickBot="1" x14ac:dyDescent="0.3">
      <c r="A41" s="207" t="s">
        <v>194</v>
      </c>
      <c r="B41" s="208"/>
      <c r="C41" s="208"/>
      <c r="D41" s="208"/>
      <c r="E41" s="191"/>
      <c r="F41" s="214" t="s">
        <v>36</v>
      </c>
      <c r="G41" s="214"/>
      <c r="H41" s="214"/>
      <c r="I41" s="120">
        <f>E43-E30</f>
        <v>25050</v>
      </c>
      <c r="J41" s="321" t="s">
        <v>125</v>
      </c>
      <c r="K41" s="322"/>
      <c r="L41" s="322"/>
      <c r="M41" s="322"/>
      <c r="N41" s="322"/>
    </row>
    <row r="42" spans="1:14" ht="7.2" customHeight="1" x14ac:dyDescent="0.25">
      <c r="A42" s="142"/>
      <c r="B42" s="143"/>
      <c r="C42" s="143"/>
      <c r="D42" s="143"/>
      <c r="E42" s="144"/>
      <c r="F42" s="175"/>
      <c r="G42" s="175"/>
      <c r="H42" s="175"/>
      <c r="I42" s="118"/>
      <c r="J42" s="321"/>
      <c r="K42" s="322"/>
      <c r="L42" s="322"/>
      <c r="M42" s="322"/>
      <c r="N42" s="322"/>
    </row>
    <row r="43" spans="1:14" ht="12.75" customHeight="1" x14ac:dyDescent="0.25">
      <c r="A43" s="219" t="s">
        <v>29</v>
      </c>
      <c r="B43" s="302"/>
      <c r="C43" s="302"/>
      <c r="D43" s="302"/>
      <c r="E43" s="43">
        <f>E39+E40+E41</f>
        <v>92000</v>
      </c>
      <c r="F43" s="300"/>
      <c r="G43" s="300"/>
      <c r="H43" s="300"/>
      <c r="I43" s="44"/>
    </row>
    <row r="44" spans="1:14" ht="12.75" customHeight="1" x14ac:dyDescent="0.25">
      <c r="A44" s="45"/>
      <c r="B44" s="32"/>
      <c r="C44" s="174" t="s">
        <v>1</v>
      </c>
      <c r="D44" s="174" t="s">
        <v>2</v>
      </c>
      <c r="E44" s="46">
        <v>92000</v>
      </c>
      <c r="F44" s="300"/>
      <c r="G44" s="300"/>
      <c r="H44" s="300"/>
      <c r="I44" s="41"/>
      <c r="J44" s="9" t="s">
        <v>126</v>
      </c>
    </row>
    <row r="45" spans="1:14" ht="12.75" customHeight="1" x14ac:dyDescent="0.25">
      <c r="A45" s="221"/>
      <c r="B45" s="222"/>
      <c r="C45" s="32"/>
      <c r="D45" s="174" t="s">
        <v>3</v>
      </c>
      <c r="E45" s="46"/>
      <c r="F45" s="49"/>
      <c r="G45" s="49"/>
      <c r="H45" s="49"/>
      <c r="I45" s="50"/>
    </row>
    <row r="46" spans="1:14" ht="12.75" customHeight="1" thickBot="1" x14ac:dyDescent="0.3">
      <c r="A46" s="51"/>
      <c r="B46" s="213" t="s">
        <v>75</v>
      </c>
      <c r="C46" s="213"/>
      <c r="D46" s="213"/>
      <c r="E46" s="205"/>
      <c r="F46" s="205"/>
      <c r="G46" s="205"/>
      <c r="H46" s="205"/>
      <c r="I46" s="206"/>
      <c r="J46" s="9" t="s">
        <v>127</v>
      </c>
    </row>
    <row r="47" spans="1:14" ht="2.25" customHeight="1" thickTop="1" x14ac:dyDescent="0.25">
      <c r="A47" s="129"/>
      <c r="B47" s="130"/>
      <c r="C47" s="52"/>
      <c r="D47" s="106"/>
      <c r="E47" s="107"/>
      <c r="F47" s="107"/>
      <c r="G47" s="107"/>
      <c r="H47" s="107"/>
      <c r="I47" s="41"/>
    </row>
    <row r="48" spans="1:14" ht="12" x14ac:dyDescent="0.25">
      <c r="A48" s="129"/>
      <c r="B48" s="130"/>
      <c r="C48" s="52"/>
      <c r="D48" s="300" t="s">
        <v>25</v>
      </c>
      <c r="E48" s="300"/>
      <c r="F48" s="300"/>
      <c r="G48" s="300"/>
      <c r="H48" s="300"/>
      <c r="I48" s="53">
        <f>ROUND((E43-I26)/I26,4)</f>
        <v>0.41539999999999999</v>
      </c>
    </row>
    <row r="49" spans="1:14" ht="15" thickBot="1" x14ac:dyDescent="0.3">
      <c r="A49" s="131"/>
      <c r="B49" s="132"/>
      <c r="C49" s="105"/>
      <c r="D49" s="309" t="s">
        <v>41</v>
      </c>
      <c r="E49" s="309"/>
      <c r="F49" s="309"/>
      <c r="G49" s="309"/>
      <c r="H49" s="309"/>
      <c r="I49" s="54">
        <f>E43-I26</f>
        <v>27000</v>
      </c>
      <c r="J49" s="11"/>
    </row>
    <row r="50" spans="1:14" ht="18" customHeight="1" thickTop="1" thickBot="1" x14ac:dyDescent="0.3">
      <c r="A50" s="291" t="s">
        <v>89</v>
      </c>
      <c r="B50" s="292"/>
      <c r="C50" s="292"/>
      <c r="D50" s="292"/>
      <c r="E50" s="292"/>
      <c r="F50" s="292"/>
      <c r="G50" s="169"/>
      <c r="H50" s="293"/>
      <c r="I50" s="326"/>
      <c r="J50" s="9" t="s">
        <v>167</v>
      </c>
    </row>
    <row r="51" spans="1:14" ht="12.75" customHeight="1" thickBot="1" x14ac:dyDescent="0.3">
      <c r="A51" s="99"/>
      <c r="B51" s="101"/>
      <c r="C51" s="101"/>
      <c r="D51" s="102"/>
      <c r="E51" s="100" t="str">
        <f>IF(D8="Non-Faculty Athletic Coaches and Athletic Director",IF(MID(D18,1,14)="Permanent prom",IF(E43&gt;E73,"","YES"),""),"")</f>
        <v/>
      </c>
      <c r="F51" s="101" t="s">
        <v>180</v>
      </c>
      <c r="G51" s="102"/>
      <c r="H51" s="102"/>
      <c r="I51" s="103"/>
      <c r="J51" s="323" t="s">
        <v>134</v>
      </c>
      <c r="K51" s="324"/>
      <c r="L51" s="324"/>
      <c r="M51" s="324"/>
      <c r="N51" s="324"/>
    </row>
    <row r="52" spans="1:14" ht="12.75" customHeight="1" thickBot="1" x14ac:dyDescent="0.3">
      <c r="A52" s="99"/>
      <c r="B52" s="100" t="str">
        <f>IF(D8="SAAO and Non-SAAO Strategic Positions",IF(MID(D18,1,14)="Permanent prom","PRES",""),"")</f>
        <v/>
      </c>
      <c r="C52" s="101" t="s">
        <v>187</v>
      </c>
      <c r="D52" s="102"/>
      <c r="E52" s="100" t="str">
        <f>IF(D8="Non-Faculty Athletic Coaches and Athletic Director",IF(MID(D18,1,14)="Permanent prom",IF(E43&gt;E73,"PRES",""),""),"")</f>
        <v/>
      </c>
      <c r="F52" s="101" t="s">
        <v>181</v>
      </c>
      <c r="G52" s="102"/>
      <c r="H52" s="102"/>
      <c r="I52" s="103"/>
      <c r="J52" s="323"/>
      <c r="K52" s="324"/>
      <c r="L52" s="324"/>
      <c r="M52" s="324"/>
      <c r="N52" s="324"/>
    </row>
    <row r="53" spans="1:14" ht="12.75" customHeight="1" thickBot="1" x14ac:dyDescent="0.3">
      <c r="A53" s="99"/>
      <c r="B53" s="100" t="str">
        <f>IF(D8="EPS/CSS/DMSS",IF(MID(D18,1,14)="Permanent prom",IF(E43&gt;E73,"","YES"),""),"")</f>
        <v/>
      </c>
      <c r="C53" s="101" t="s">
        <v>175</v>
      </c>
      <c r="D53" s="102"/>
      <c r="E53" s="100" t="str">
        <f>IF(MID(D8,1,3)="Fac",IF(MID(D18,1,14)="Permanent prom",IF(E43&gt;E73,"","YES"),""),"")</f>
        <v/>
      </c>
      <c r="F53" s="101" t="s">
        <v>78</v>
      </c>
      <c r="G53" s="102"/>
      <c r="H53" s="102"/>
      <c r="I53" s="103"/>
      <c r="J53" s="323"/>
      <c r="K53" s="324"/>
      <c r="L53" s="324"/>
      <c r="M53" s="324"/>
      <c r="N53" s="324"/>
    </row>
    <row r="54" spans="1:14" ht="12.75" customHeight="1" thickBot="1" x14ac:dyDescent="0.3">
      <c r="A54" s="99"/>
      <c r="B54" s="100" t="str">
        <f>IF(D8="EPS/CSS/DMSS",IF(MID(D18,1,14)="Permanent prom",IF(E43&gt;E73,"PRES",""),""),"")</f>
        <v/>
      </c>
      <c r="C54" s="101" t="s">
        <v>176</v>
      </c>
      <c r="D54" s="102"/>
      <c r="E54" s="100" t="str">
        <f>IF(MID(D8,1,3)="Fac",IF(MID(D18,1,14)="Permanent prom",IF(E43&gt;E73,"PRES",""),""),"")</f>
        <v/>
      </c>
      <c r="F54" s="101" t="s">
        <v>62</v>
      </c>
      <c r="G54" s="102"/>
      <c r="H54" s="102"/>
      <c r="I54" s="103"/>
    </row>
    <row r="55" spans="1:14" ht="12.75" customHeight="1" thickBot="1" x14ac:dyDescent="0.3">
      <c r="A55" s="99"/>
      <c r="B55" s="101"/>
      <c r="C55" s="101"/>
      <c r="D55" s="102"/>
      <c r="E55" s="100" t="str">
        <f>IF(D8="SHRA",IF(MID(D18,1,4)="Perm",IF(OR(E43&gt;E76,E43&gt;G76,H76&gt;115),"",IF(E43&gt;125000,IF(I48&gt;10%,"","YES"),IF(H76&gt;115,"","YES"))),""),"")</f>
        <v>YES</v>
      </c>
      <c r="F55" s="101" t="s">
        <v>79</v>
      </c>
      <c r="G55" s="102"/>
      <c r="H55" s="102"/>
      <c r="I55" s="103"/>
    </row>
    <row r="56" spans="1:14" ht="12.75" customHeight="1" thickBot="1" x14ac:dyDescent="0.3">
      <c r="A56" s="99"/>
      <c r="B56" s="101"/>
      <c r="C56" s="101"/>
      <c r="D56" s="102"/>
      <c r="E56" s="100" t="str">
        <f>IF(D8="SHRA",IF(MID(D18,1,4)="Perm",IF(OR(E43&gt;E76,E43&gt;G76,H76&gt;115),"PRES",IF(E43&gt;125000,IF(I48&gt;10%,"PRES",""),IF(H76&gt;115,"PRES",""))),""),"")</f>
        <v/>
      </c>
      <c r="F56" s="101" t="s">
        <v>63</v>
      </c>
      <c r="G56" s="102"/>
      <c r="H56" s="102"/>
      <c r="I56" s="103"/>
    </row>
    <row r="57" spans="1:14" ht="18" customHeight="1" thickBot="1" x14ac:dyDescent="0.3">
      <c r="A57" s="295" t="s">
        <v>64</v>
      </c>
      <c r="B57" s="296"/>
      <c r="C57" s="296"/>
      <c r="D57" s="296"/>
      <c r="E57" s="296"/>
      <c r="F57" s="296"/>
      <c r="G57" s="158"/>
      <c r="H57" s="158"/>
      <c r="I57" s="159"/>
    </row>
    <row r="58" spans="1:14" ht="12.75" customHeight="1" thickBot="1" x14ac:dyDescent="0.3">
      <c r="A58" s="84"/>
      <c r="B58" s="86"/>
      <c r="C58" s="86"/>
      <c r="D58" s="86"/>
      <c r="E58" s="85" t="str">
        <f>IF(D8="Non-Faculty Athletic Coaches and Athletic Director",IF(D18="Permanent non-promotional incr/on-going supplement w/o end date", IF(E37&gt;E73,"", IF(OR(I48&lt;0.2501,I49&lt;=25000),"YES","")),""),"")</f>
        <v/>
      </c>
      <c r="F58" s="81" t="s">
        <v>182</v>
      </c>
      <c r="G58" s="86"/>
      <c r="H58" s="80"/>
      <c r="I58" s="87"/>
    </row>
    <row r="59" spans="1:14" ht="12.6" customHeight="1" thickBot="1" x14ac:dyDescent="0.3">
      <c r="A59" s="84"/>
      <c r="B59" s="88" t="str">
        <f>IF(D8="SAAO and Non-SAAO Strategic Positions",IF(D18="Permanent non-promotional incr/on-going supplement w/o end date",IF(AND(E43&gt;H73, I48&gt;=0.1001),"BOT, PRES, BOG", IF(OR(E43&gt;H73,I48&gt;=0.1001), "BOT, PRES","PRES")),""),"")</f>
        <v/>
      </c>
      <c r="C59" s="310" t="s">
        <v>187</v>
      </c>
      <c r="D59" s="311"/>
      <c r="E59" s="88" t="str">
        <f>IF(D8="Non-Faculty Athletic Coaches and Athletic Director",IF(D18="Permanent non-promotional incr/on-going supplement w/o end date",IF(AND(I48&gt;=0.2501,I49&gt;25000),"BOG", IF(E37&gt;E73,"PRES","")),""),"")</f>
        <v/>
      </c>
      <c r="F59" s="290" t="s">
        <v>181</v>
      </c>
      <c r="G59" s="288"/>
      <c r="H59" s="288"/>
      <c r="I59" s="289"/>
    </row>
    <row r="60" spans="1:14" ht="12.6" thickBot="1" x14ac:dyDescent="0.3">
      <c r="A60" s="84"/>
      <c r="B60" s="85" t="str">
        <f>IF(D8="EPS/CSS/DMSS",IF(D18="Permanent non-promotional incr/on-going supplement w/o end date", IF(E43&gt;E73,"",IF(E43&lt;=125000,"YES",IF(E43&gt;H73,"",IF(I48&gt;=0.1001,"","YES")))),""),"")</f>
        <v/>
      </c>
      <c r="C60" s="81" t="s">
        <v>177</v>
      </c>
      <c r="D60" s="86"/>
      <c r="E60" s="85" t="str">
        <f>IF(MID(D8,1,3)="Fac",IF(D18="Permanent non-promotional incr/on-going supplement w/o end date",IF(E37&gt;E73,"",IF(D19="Yes",IF(E40&gt;50000,"","YES"),IF(D20="Yes",IF(E40&gt;75000,"","YES"),"YES"))),""),"")</f>
        <v/>
      </c>
      <c r="F60" s="81" t="s">
        <v>80</v>
      </c>
      <c r="G60" s="86"/>
      <c r="H60" s="196"/>
      <c r="I60" s="197"/>
    </row>
    <row r="61" spans="1:14" ht="12.6" customHeight="1" thickBot="1" x14ac:dyDescent="0.3">
      <c r="A61" s="84"/>
      <c r="B61" s="88" t="str">
        <f>IF(D8="EPS/CSS/DMSS",IF(D18="Permanent non-promotional incr/on-going supplement w/o end date",IF(E43&gt;E73, "PRES",IF(E43&gt;125000,IF(E43&gt;H73,"PRES",IF(I48&gt;=0.1001,"PRES","")),"")),""),"")</f>
        <v/>
      </c>
      <c r="C61" s="290" t="s">
        <v>176</v>
      </c>
      <c r="D61" s="289"/>
      <c r="E61" s="88" t="str">
        <f>IF(MID(D8,1,3)="Fac",IF(D18="Permanent non-promotional incr/on-going supplement w/o end date",IF(E37&gt;E73,"PRES",IF(D19="Yes",IF(E40&gt;50000,"PRES",""),IF(D20="Yes",IF(E40&gt;75000,"PRES",""),""))),""),"")</f>
        <v/>
      </c>
      <c r="F61" s="290" t="s">
        <v>62</v>
      </c>
      <c r="G61" s="288"/>
      <c r="H61" s="288"/>
      <c r="I61" s="289"/>
    </row>
    <row r="62" spans="1:14" ht="12" x14ac:dyDescent="0.25">
      <c r="A62" s="84"/>
      <c r="B62" s="86"/>
      <c r="C62" s="86"/>
      <c r="D62" s="86"/>
      <c r="E62" s="161"/>
      <c r="F62" s="86"/>
      <c r="G62" s="86"/>
      <c r="H62" s="196"/>
      <c r="I62" s="197"/>
    </row>
    <row r="63" spans="1:14" ht="12.6" customHeight="1" x14ac:dyDescent="0.25">
      <c r="A63" s="84"/>
      <c r="B63" s="86"/>
      <c r="C63" s="86"/>
      <c r="D63" s="86"/>
      <c r="E63" s="160"/>
      <c r="F63" s="288"/>
      <c r="G63" s="288"/>
      <c r="H63" s="288"/>
      <c r="I63" s="289"/>
    </row>
    <row r="64" spans="1:14" ht="18" customHeight="1" thickBot="1" x14ac:dyDescent="0.3">
      <c r="A64" s="297" t="s">
        <v>44</v>
      </c>
      <c r="B64" s="298"/>
      <c r="C64" s="298"/>
      <c r="D64" s="298"/>
      <c r="E64" s="298"/>
      <c r="F64" s="298"/>
      <c r="G64" s="156"/>
      <c r="H64" s="156"/>
      <c r="I64" s="157"/>
    </row>
    <row r="65" spans="1:10" ht="12.75" customHeight="1" thickBot="1" x14ac:dyDescent="0.3">
      <c r="A65" s="89"/>
      <c r="B65" s="90" t="str">
        <f>IF(D8="SAAO and Non-SAAO Strategic Positions",IF(D18="Temporary Incr w/end date","PRES",""),"")</f>
        <v/>
      </c>
      <c r="C65" s="91" t="s">
        <v>188</v>
      </c>
      <c r="D65" s="92"/>
      <c r="E65" s="95" t="str">
        <f>IF(MID(D8,1,3)="Fac",IF(D18="Temporary Incr w/end date",IF(D22="No",IF(E41&lt;=50000,"VC","PRES"),IF(D22="Yes","PRES",IF(E41&lt;=50000,"VC","PRES"))),""),"")</f>
        <v/>
      </c>
      <c r="F65" s="92" t="s">
        <v>81</v>
      </c>
      <c r="G65" s="92"/>
      <c r="H65" s="93"/>
      <c r="I65" s="94"/>
    </row>
    <row r="66" spans="1:10" ht="12.6" customHeight="1" thickBot="1" x14ac:dyDescent="0.3">
      <c r="A66" s="89"/>
      <c r="B66" s="154" t="str">
        <f>IF(D18="Temporary Incr w/end date",IF(OR(D8="EPS/CSS/DMSS", D8="Non-Faculty Athletic Coaches and Athletic Director"),IF(D22="Yes","PRES",IF(E41&lt;=50000,"VC","PRES")),""),"")</f>
        <v/>
      </c>
      <c r="C66" s="286" t="s">
        <v>183</v>
      </c>
      <c r="D66" s="325"/>
      <c r="E66" s="95" t="str">
        <f>IF(D8="SHRA",IF(D18="Temporary Incr w/end date",IF(OR(E43&gt;E76,E43&gt;G76,H76&gt;115),"PRES",IF(D21="Yes","PRES",IF(E43&gt;125000, IF(I48&lt;=10%,"VC","PRES"),IF(H76&lt;=115,"VC","PRES")))),""),"")</f>
        <v/>
      </c>
      <c r="F66" s="92" t="s">
        <v>82</v>
      </c>
      <c r="G66" s="195"/>
      <c r="H66" s="195"/>
      <c r="I66" s="198"/>
    </row>
    <row r="67" spans="1:10" s="10" customFormat="1" ht="5.4" customHeight="1" thickBot="1" x14ac:dyDescent="0.3">
      <c r="A67" s="135"/>
      <c r="B67" s="136"/>
      <c r="C67" s="136"/>
      <c r="D67" s="136"/>
      <c r="E67" s="136"/>
      <c r="F67" s="96"/>
      <c r="G67" s="96"/>
      <c r="H67" s="137"/>
      <c r="I67" s="138"/>
    </row>
    <row r="68" spans="1:10" ht="12" customHeight="1" thickBot="1" x14ac:dyDescent="0.3">
      <c r="A68" s="283" t="s">
        <v>85</v>
      </c>
      <c r="B68" s="284"/>
      <c r="C68" s="284"/>
      <c r="D68" s="284"/>
      <c r="E68" s="284"/>
      <c r="F68" s="284"/>
      <c r="G68" s="284"/>
      <c r="H68" s="284"/>
      <c r="I68" s="285"/>
    </row>
    <row r="69" spans="1:10" ht="175.2" customHeight="1" x14ac:dyDescent="0.25">
      <c r="A69" s="277"/>
      <c r="B69" s="278"/>
      <c r="C69" s="278"/>
      <c r="D69" s="278"/>
      <c r="E69" s="278"/>
      <c r="F69" s="278"/>
      <c r="G69" s="278"/>
      <c r="H69" s="278"/>
      <c r="I69" s="279"/>
    </row>
    <row r="70" spans="1:10" ht="175.2" customHeight="1" thickBot="1" x14ac:dyDescent="0.3">
      <c r="A70" s="280"/>
      <c r="B70" s="281"/>
      <c r="C70" s="281"/>
      <c r="D70" s="281"/>
      <c r="E70" s="281"/>
      <c r="F70" s="281"/>
      <c r="G70" s="281"/>
      <c r="H70" s="281"/>
      <c r="I70" s="282"/>
    </row>
    <row r="71" spans="1:10" ht="6.6" customHeight="1" x14ac:dyDescent="0.25">
      <c r="A71" s="266"/>
      <c r="B71" s="267"/>
      <c r="C71" s="267"/>
      <c r="D71" s="267"/>
      <c r="E71" s="267"/>
      <c r="F71" s="267"/>
      <c r="G71" s="267"/>
      <c r="H71" s="267"/>
      <c r="I71" s="268"/>
    </row>
    <row r="72" spans="1:10" s="19" customFormat="1" ht="6" customHeight="1" x14ac:dyDescent="0.2">
      <c r="A72" s="140"/>
      <c r="B72" s="20"/>
      <c r="C72" s="20"/>
      <c r="D72" s="20"/>
      <c r="E72" s="20"/>
      <c r="F72" s="20"/>
      <c r="G72" s="20"/>
      <c r="H72" s="20"/>
      <c r="I72" s="21"/>
      <c r="J72" s="18"/>
    </row>
    <row r="73" spans="1:10" s="19" customFormat="1" ht="20.25" customHeight="1" x14ac:dyDescent="0.2">
      <c r="A73" s="179"/>
      <c r="B73" s="265" t="s">
        <v>164</v>
      </c>
      <c r="C73" s="269"/>
      <c r="D73" s="57"/>
      <c r="E73" s="155"/>
      <c r="F73" s="162"/>
      <c r="G73" s="170"/>
      <c r="H73" s="141"/>
      <c r="I73" s="58"/>
      <c r="J73" s="18" t="s">
        <v>173</v>
      </c>
    </row>
    <row r="74" spans="1:10" s="19" customFormat="1" ht="19.95" customHeight="1" x14ac:dyDescent="0.2">
      <c r="A74" s="264"/>
      <c r="B74" s="265"/>
      <c r="C74" s="22"/>
      <c r="D74" s="180" t="s">
        <v>32</v>
      </c>
      <c r="E74" s="263" t="s">
        <v>33</v>
      </c>
      <c r="F74" s="263"/>
      <c r="G74" s="171" t="s">
        <v>170</v>
      </c>
      <c r="H74" s="171" t="s">
        <v>171</v>
      </c>
      <c r="I74" s="58"/>
      <c r="J74" s="18" t="s">
        <v>133</v>
      </c>
    </row>
    <row r="75" spans="1:10" s="19" customFormat="1" ht="7.95" customHeight="1" x14ac:dyDescent="0.2">
      <c r="A75" s="179"/>
      <c r="B75" s="180"/>
      <c r="C75" s="22"/>
      <c r="D75" s="180"/>
      <c r="E75" s="180"/>
      <c r="F75" s="180"/>
      <c r="G75" s="180"/>
      <c r="H75" s="180"/>
      <c r="I75" s="58"/>
      <c r="J75" s="18"/>
    </row>
    <row r="76" spans="1:10" s="19" customFormat="1" ht="19.2" customHeight="1" x14ac:dyDescent="0.2">
      <c r="A76" s="179"/>
      <c r="B76" s="265" t="s">
        <v>83</v>
      </c>
      <c r="C76" s="269"/>
      <c r="D76" s="57">
        <v>87177</v>
      </c>
      <c r="E76" s="155">
        <v>105037</v>
      </c>
      <c r="F76" s="162"/>
      <c r="G76" s="170">
        <v>120454</v>
      </c>
      <c r="H76" s="168">
        <f>IF(AND(E43&gt;0,D76&gt;0),(ROUND(E43 / D76,4)*100),0)</f>
        <v>105.52999999999999</v>
      </c>
      <c r="I76" s="58"/>
      <c r="J76" s="18" t="s">
        <v>157</v>
      </c>
    </row>
    <row r="77" spans="1:10" s="19" customFormat="1" ht="15.6" customHeight="1" x14ac:dyDescent="0.2">
      <c r="A77" s="264"/>
      <c r="B77" s="265"/>
      <c r="C77" s="22"/>
      <c r="D77" s="180" t="s">
        <v>128</v>
      </c>
      <c r="E77" s="263" t="s">
        <v>70</v>
      </c>
      <c r="F77" s="263"/>
      <c r="G77" s="181" t="s">
        <v>71</v>
      </c>
      <c r="H77" s="180" t="s">
        <v>72</v>
      </c>
      <c r="I77" s="58"/>
      <c r="J77" s="18" t="s">
        <v>156</v>
      </c>
    </row>
    <row r="78" spans="1:10" s="19" customFormat="1" ht="10.199999999999999" customHeight="1" x14ac:dyDescent="0.2">
      <c r="A78" s="179"/>
      <c r="B78" s="180"/>
      <c r="C78" s="22"/>
      <c r="D78" s="180"/>
      <c r="E78" s="180"/>
      <c r="F78" s="180"/>
      <c r="G78" s="180"/>
      <c r="H78" s="180"/>
      <c r="I78" s="58"/>
      <c r="J78" s="18" t="s">
        <v>163</v>
      </c>
    </row>
    <row r="79" spans="1:10" s="19" customFormat="1" ht="26.25" customHeight="1" x14ac:dyDescent="0.2">
      <c r="A79" s="264"/>
      <c r="B79" s="265"/>
      <c r="C79" s="22"/>
      <c r="D79" s="22"/>
      <c r="E79" s="133"/>
      <c r="F79" s="145"/>
      <c r="G79" s="194" t="s">
        <v>184</v>
      </c>
      <c r="H79" s="59">
        <v>500000</v>
      </c>
      <c r="I79" s="60">
        <v>500000</v>
      </c>
      <c r="J79" s="18" t="s">
        <v>130</v>
      </c>
    </row>
    <row r="80" spans="1:10" s="19" customFormat="1" ht="11.4" customHeight="1" thickBot="1" x14ac:dyDescent="0.25">
      <c r="A80" s="264"/>
      <c r="B80" s="265"/>
      <c r="C80" s="22"/>
      <c r="D80" s="22"/>
      <c r="E80" s="133"/>
      <c r="F80" s="23"/>
      <c r="G80" s="23"/>
      <c r="H80" s="61" t="s">
        <v>34</v>
      </c>
      <c r="I80" s="62" t="s">
        <v>35</v>
      </c>
      <c r="J80" s="18"/>
    </row>
    <row r="81" spans="1:11" ht="7.2" customHeight="1" x14ac:dyDescent="0.25">
      <c r="A81" s="270"/>
      <c r="B81" s="271"/>
      <c r="C81" s="271"/>
      <c r="D81" s="271"/>
      <c r="E81" s="271"/>
      <c r="F81" s="271"/>
      <c r="G81" s="271"/>
      <c r="H81" s="271"/>
      <c r="I81" s="272"/>
    </row>
    <row r="82" spans="1:11" ht="12" x14ac:dyDescent="0.25">
      <c r="A82" s="63" t="s">
        <v>7</v>
      </c>
      <c r="B82" s="64"/>
      <c r="C82" s="262" t="str">
        <f>T(D5)</f>
        <v>Julie John</v>
      </c>
      <c r="D82" s="262"/>
      <c r="E82" s="65"/>
      <c r="F82" s="65"/>
      <c r="G82" s="65"/>
      <c r="H82" s="66"/>
      <c r="I82" s="67"/>
    </row>
    <row r="83" spans="1:11" ht="12" x14ac:dyDescent="0.25">
      <c r="A83" s="273" t="s">
        <v>99</v>
      </c>
      <c r="B83" s="274"/>
      <c r="C83" s="274"/>
      <c r="D83" s="274"/>
      <c r="E83" s="274"/>
      <c r="F83" s="274"/>
      <c r="G83" s="274"/>
      <c r="H83" s="274"/>
      <c r="I83" s="275"/>
    </row>
    <row r="84" spans="1:11" ht="12" x14ac:dyDescent="0.25">
      <c r="A84" s="68"/>
      <c r="B84" s="69"/>
      <c r="C84" s="56"/>
      <c r="D84" s="173" t="s">
        <v>8</v>
      </c>
      <c r="E84" s="276"/>
      <c r="F84" s="276"/>
      <c r="G84" s="261"/>
      <c r="H84" s="261"/>
      <c r="I84" s="70"/>
    </row>
    <row r="85" spans="1:11" ht="12" x14ac:dyDescent="0.25">
      <c r="A85" s="68"/>
      <c r="B85" s="69"/>
      <c r="C85" s="69"/>
      <c r="D85" s="56"/>
      <c r="E85" s="71" t="s">
        <v>21</v>
      </c>
      <c r="F85" s="56"/>
      <c r="G85" s="72" t="s">
        <v>23</v>
      </c>
      <c r="H85" s="56"/>
      <c r="I85" s="73" t="s">
        <v>6</v>
      </c>
      <c r="J85" s="9" t="s">
        <v>131</v>
      </c>
    </row>
    <row r="86" spans="1:11" ht="15" customHeight="1" x14ac:dyDescent="0.25">
      <c r="A86" s="257" t="s">
        <v>98</v>
      </c>
      <c r="B86" s="258"/>
      <c r="C86" s="258"/>
      <c r="D86" s="258"/>
      <c r="E86" s="259"/>
      <c r="F86" s="259"/>
      <c r="G86" s="260"/>
      <c r="H86" s="260"/>
      <c r="I86" s="108"/>
      <c r="K86" s="9" t="s">
        <v>132</v>
      </c>
    </row>
    <row r="87" spans="1:11" ht="12" x14ac:dyDescent="0.25">
      <c r="A87" s="55"/>
      <c r="B87" s="74"/>
      <c r="C87" s="74"/>
      <c r="D87" s="74"/>
      <c r="E87" s="71" t="s">
        <v>21</v>
      </c>
      <c r="F87" s="56"/>
      <c r="G87" s="72" t="s">
        <v>23</v>
      </c>
      <c r="H87" s="56"/>
      <c r="I87" s="73" t="s">
        <v>6</v>
      </c>
    </row>
    <row r="88" spans="1:11" ht="15" customHeight="1" x14ac:dyDescent="0.25">
      <c r="A88" s="257" t="s">
        <v>16</v>
      </c>
      <c r="B88" s="258"/>
      <c r="C88" s="258"/>
      <c r="D88" s="258"/>
      <c r="E88" s="259"/>
      <c r="F88" s="259"/>
      <c r="G88" s="260"/>
      <c r="H88" s="260"/>
      <c r="I88" s="109"/>
    </row>
    <row r="89" spans="1:11" ht="12" x14ac:dyDescent="0.25">
      <c r="A89" s="55"/>
      <c r="B89" s="74"/>
      <c r="C89" s="74"/>
      <c r="D89" s="74"/>
      <c r="E89" s="71" t="s">
        <v>21</v>
      </c>
      <c r="F89" s="56"/>
      <c r="G89" s="72" t="s">
        <v>23</v>
      </c>
      <c r="H89" s="56"/>
      <c r="I89" s="73" t="s">
        <v>6</v>
      </c>
    </row>
    <row r="90" spans="1:11" ht="15" customHeight="1" x14ac:dyDescent="0.25">
      <c r="A90" s="257" t="s">
        <v>92</v>
      </c>
      <c r="B90" s="258"/>
      <c r="C90" s="258"/>
      <c r="D90" s="258"/>
      <c r="E90" s="259"/>
      <c r="F90" s="259"/>
      <c r="G90" s="260"/>
      <c r="H90" s="260"/>
      <c r="I90" s="109"/>
    </row>
    <row r="91" spans="1:11" ht="12" x14ac:dyDescent="0.25">
      <c r="A91" s="182"/>
      <c r="B91" s="75"/>
      <c r="C91" s="75"/>
      <c r="D91" s="75"/>
      <c r="E91" s="71" t="s">
        <v>21</v>
      </c>
      <c r="F91" s="56"/>
      <c r="G91" s="72" t="s">
        <v>23</v>
      </c>
      <c r="H91" s="56"/>
      <c r="I91" s="73" t="s">
        <v>6</v>
      </c>
    </row>
    <row r="92" spans="1:11" ht="15" customHeight="1" x14ac:dyDescent="0.25">
      <c r="A92" s="257" t="s">
        <v>91</v>
      </c>
      <c r="B92" s="258"/>
      <c r="C92" s="258"/>
      <c r="D92" s="258"/>
      <c r="E92" s="259"/>
      <c r="F92" s="259"/>
      <c r="G92" s="260"/>
      <c r="H92" s="260"/>
      <c r="I92" s="109"/>
    </row>
    <row r="93" spans="1:11" ht="12" x14ac:dyDescent="0.25">
      <c r="A93" s="182"/>
      <c r="B93" s="75"/>
      <c r="C93" s="75"/>
      <c r="D93" s="75"/>
      <c r="E93" s="71" t="s">
        <v>21</v>
      </c>
      <c r="F93" s="56"/>
      <c r="G93" s="72" t="s">
        <v>23</v>
      </c>
      <c r="H93" s="56"/>
      <c r="I93" s="73" t="s">
        <v>6</v>
      </c>
    </row>
    <row r="94" spans="1:11" ht="15" customHeight="1" x14ac:dyDescent="0.25">
      <c r="A94" s="257" t="s">
        <v>93</v>
      </c>
      <c r="B94" s="258"/>
      <c r="C94" s="258"/>
      <c r="D94" s="258"/>
      <c r="E94" s="259"/>
      <c r="F94" s="259"/>
      <c r="G94" s="260"/>
      <c r="H94" s="260"/>
      <c r="I94" s="109"/>
      <c r="J94" s="9" t="s">
        <v>168</v>
      </c>
    </row>
    <row r="95" spans="1:11" ht="12" x14ac:dyDescent="0.25">
      <c r="A95" s="182"/>
      <c r="B95" s="75"/>
      <c r="C95" s="75"/>
      <c r="D95" s="75"/>
      <c r="E95" s="71" t="s">
        <v>21</v>
      </c>
      <c r="F95" s="56"/>
      <c r="G95" s="72" t="s">
        <v>23</v>
      </c>
      <c r="H95" s="56"/>
      <c r="I95" s="73" t="s">
        <v>6</v>
      </c>
    </row>
    <row r="96" spans="1:11" ht="12.6" thickBot="1" x14ac:dyDescent="0.3">
      <c r="A96" s="76"/>
      <c r="B96" s="77"/>
      <c r="C96" s="77"/>
      <c r="D96" s="78"/>
      <c r="E96" s="78"/>
      <c r="F96" s="78"/>
      <c r="G96" s="78"/>
      <c r="H96" s="78"/>
      <c r="I96" s="192" t="s">
        <v>201</v>
      </c>
    </row>
    <row r="97" spans="1:9" x14ac:dyDescent="0.3">
      <c r="A97" s="4"/>
      <c r="B97" s="4"/>
      <c r="C97" s="4"/>
      <c r="D97" s="4"/>
      <c r="E97" s="3"/>
      <c r="F97" s="4"/>
      <c r="G97" s="4"/>
      <c r="H97" s="4"/>
      <c r="I97" s="5"/>
    </row>
    <row r="100" spans="1:9" x14ac:dyDescent="0.3">
      <c r="C100" s="4"/>
    </row>
    <row r="105" spans="1:9" x14ac:dyDescent="0.3">
      <c r="F105" s="9" t="s">
        <v>22</v>
      </c>
    </row>
    <row r="141" spans="1:2" hidden="1" x14ac:dyDescent="0.3">
      <c r="A141" s="12"/>
      <c r="B141" s="12"/>
    </row>
    <row r="142" spans="1:2" hidden="1" x14ac:dyDescent="0.3">
      <c r="A142" s="12"/>
      <c r="B142" s="13" t="s">
        <v>9</v>
      </c>
    </row>
    <row r="143" spans="1:2" hidden="1" x14ac:dyDescent="0.3">
      <c r="A143" s="12"/>
      <c r="B143" s="163" t="s">
        <v>94</v>
      </c>
    </row>
    <row r="144" spans="1:2" hidden="1" x14ac:dyDescent="0.3">
      <c r="A144" s="12"/>
      <c r="B144" s="163" t="s">
        <v>95</v>
      </c>
    </row>
    <row r="145" spans="1:2" hidden="1" x14ac:dyDescent="0.3">
      <c r="A145" s="12"/>
      <c r="B145" s="14" t="s">
        <v>50</v>
      </c>
    </row>
    <row r="146" spans="1:2" hidden="1" x14ac:dyDescent="0.3">
      <c r="A146" s="12"/>
      <c r="B146" s="14" t="s">
        <v>51</v>
      </c>
    </row>
    <row r="147" spans="1:2" hidden="1" x14ac:dyDescent="0.3">
      <c r="A147" s="12"/>
      <c r="B147" s="14" t="s">
        <v>165</v>
      </c>
    </row>
    <row r="148" spans="1:2" hidden="1" x14ac:dyDescent="0.3">
      <c r="A148" s="12"/>
      <c r="B148" s="15" t="s">
        <v>66</v>
      </c>
    </row>
    <row r="149" spans="1:2" hidden="1" x14ac:dyDescent="0.3">
      <c r="A149" s="12"/>
      <c r="B149" s="164" t="s">
        <v>96</v>
      </c>
    </row>
    <row r="150" spans="1:2" hidden="1" x14ac:dyDescent="0.3">
      <c r="A150" s="12"/>
      <c r="B150" s="13" t="s">
        <v>56</v>
      </c>
    </row>
    <row r="151" spans="1:2" hidden="1" x14ac:dyDescent="0.3">
      <c r="A151" s="12"/>
      <c r="B151" s="15" t="s">
        <v>26</v>
      </c>
    </row>
    <row r="152" spans="1:2" hidden="1" x14ac:dyDescent="0.3">
      <c r="A152" s="12"/>
      <c r="B152" s="15" t="s">
        <v>97</v>
      </c>
    </row>
    <row r="153" spans="1:2" hidden="1" x14ac:dyDescent="0.3">
      <c r="A153" s="12"/>
      <c r="B153" s="15" t="s">
        <v>4</v>
      </c>
    </row>
    <row r="154" spans="1:2" hidden="1" x14ac:dyDescent="0.3">
      <c r="A154" s="12"/>
      <c r="B154" s="16" t="s">
        <v>5</v>
      </c>
    </row>
    <row r="155" spans="1:2" hidden="1" x14ac:dyDescent="0.3">
      <c r="A155" s="12"/>
      <c r="B155" s="16" t="s">
        <v>31</v>
      </c>
    </row>
    <row r="156" spans="1:2" hidden="1" x14ac:dyDescent="0.3">
      <c r="A156" s="12"/>
      <c r="B156" s="16" t="s">
        <v>52</v>
      </c>
    </row>
    <row r="157" spans="1:2" hidden="1" x14ac:dyDescent="0.3">
      <c r="A157" s="12"/>
      <c r="B157" s="16" t="s">
        <v>27</v>
      </c>
    </row>
    <row r="158" spans="1:2" hidden="1" x14ac:dyDescent="0.3">
      <c r="A158" s="12"/>
      <c r="B158" s="16" t="s">
        <v>178</v>
      </c>
    </row>
    <row r="159" spans="1:2" hidden="1" x14ac:dyDescent="0.3">
      <c r="A159" s="12"/>
      <c r="B159" s="16" t="s">
        <v>57</v>
      </c>
    </row>
    <row r="160" spans="1:2" hidden="1" x14ac:dyDescent="0.3">
      <c r="A160" s="12"/>
      <c r="B160" s="16" t="s">
        <v>53</v>
      </c>
    </row>
    <row r="161" spans="1:2" hidden="1" x14ac:dyDescent="0.3">
      <c r="A161" s="12"/>
      <c r="B161" s="16" t="s">
        <v>54</v>
      </c>
    </row>
    <row r="162" spans="1:2" hidden="1" x14ac:dyDescent="0.3">
      <c r="A162" s="12"/>
      <c r="B162" s="17"/>
    </row>
    <row r="163" spans="1:2" hidden="1" x14ac:dyDescent="0.3">
      <c r="A163" s="12"/>
      <c r="B163" s="17"/>
    </row>
    <row r="164" spans="1:2" hidden="1" x14ac:dyDescent="0.3">
      <c r="A164" s="12"/>
      <c r="B164" s="17"/>
    </row>
    <row r="165" spans="1:2" hidden="1" x14ac:dyDescent="0.3">
      <c r="A165" s="12"/>
      <c r="B165" s="13" t="s">
        <v>9</v>
      </c>
    </row>
    <row r="166" spans="1:2" hidden="1" x14ac:dyDescent="0.3">
      <c r="A166" s="12"/>
      <c r="B166" s="17" t="s">
        <v>48</v>
      </c>
    </row>
    <row r="167" spans="1:2" hidden="1" x14ac:dyDescent="0.3">
      <c r="A167" s="12"/>
      <c r="B167" s="17" t="s">
        <v>49</v>
      </c>
    </row>
    <row r="168" spans="1:2" hidden="1" x14ac:dyDescent="0.3">
      <c r="A168" s="12"/>
      <c r="B168" s="17" t="s">
        <v>179</v>
      </c>
    </row>
    <row r="169" spans="1:2" hidden="1" x14ac:dyDescent="0.3">
      <c r="A169" s="12"/>
      <c r="B169" s="17" t="s">
        <v>186</v>
      </c>
    </row>
    <row r="170" spans="1:2" hidden="1" x14ac:dyDescent="0.3">
      <c r="A170" s="12"/>
      <c r="B170" s="17" t="s">
        <v>174</v>
      </c>
    </row>
    <row r="171" spans="1:2" hidden="1" x14ac:dyDescent="0.3">
      <c r="A171" s="12"/>
      <c r="B171" s="17" t="s">
        <v>65</v>
      </c>
    </row>
    <row r="172" spans="1:2" hidden="1" x14ac:dyDescent="0.3">
      <c r="A172" s="12"/>
      <c r="B172" s="17"/>
    </row>
    <row r="173" spans="1:2" hidden="1" x14ac:dyDescent="0.3">
      <c r="A173" s="12"/>
      <c r="B173" s="17" t="s">
        <v>9</v>
      </c>
    </row>
    <row r="174" spans="1:2" hidden="1" x14ac:dyDescent="0.3">
      <c r="A174" s="12"/>
      <c r="B174" s="17" t="s">
        <v>90</v>
      </c>
    </row>
    <row r="175" spans="1:2" hidden="1" x14ac:dyDescent="0.3">
      <c r="A175" s="12"/>
      <c r="B175" s="17" t="s">
        <v>88</v>
      </c>
    </row>
    <row r="176" spans="1:2" hidden="1" x14ac:dyDescent="0.3">
      <c r="A176" s="12"/>
      <c r="B176" s="17" t="s">
        <v>67</v>
      </c>
    </row>
    <row r="177" spans="1:2" hidden="1" x14ac:dyDescent="0.3">
      <c r="A177" s="12"/>
      <c r="B177" s="17"/>
    </row>
    <row r="178" spans="1:2" hidden="1" x14ac:dyDescent="0.3">
      <c r="A178" s="12"/>
      <c r="B178" s="16" t="s">
        <v>9</v>
      </c>
    </row>
    <row r="179" spans="1:2" hidden="1" x14ac:dyDescent="0.3">
      <c r="A179" s="12"/>
      <c r="B179" s="16" t="s">
        <v>17</v>
      </c>
    </row>
    <row r="180" spans="1:2" hidden="1" x14ac:dyDescent="0.3">
      <c r="A180" s="12"/>
      <c r="B180" s="16" t="s">
        <v>18</v>
      </c>
    </row>
    <row r="181" spans="1:2" hidden="1" x14ac:dyDescent="0.3">
      <c r="A181" s="12"/>
      <c r="B181" s="17"/>
    </row>
    <row r="182" spans="1:2" hidden="1" x14ac:dyDescent="0.3">
      <c r="A182" s="12"/>
      <c r="B182" s="17" t="s">
        <v>45</v>
      </c>
    </row>
    <row r="183" spans="1:2" hidden="1" x14ac:dyDescent="0.3">
      <c r="A183" s="12"/>
      <c r="B183" s="17" t="s">
        <v>17</v>
      </c>
    </row>
    <row r="184" spans="1:2" hidden="1" x14ac:dyDescent="0.3">
      <c r="A184" s="12"/>
      <c r="B184" s="17" t="s">
        <v>18</v>
      </c>
    </row>
    <row r="185" spans="1:2" hidden="1" x14ac:dyDescent="0.3">
      <c r="A185" s="12"/>
      <c r="B185" s="12"/>
    </row>
    <row r="186" spans="1:2" hidden="1" x14ac:dyDescent="0.3">
      <c r="A186" s="12"/>
      <c r="B186" s="17" t="s">
        <v>45</v>
      </c>
    </row>
    <row r="187" spans="1:2" hidden="1" x14ac:dyDescent="0.3">
      <c r="A187" s="12"/>
      <c r="B187" s="17" t="s">
        <v>42</v>
      </c>
    </row>
    <row r="188" spans="1:2" hidden="1" x14ac:dyDescent="0.3">
      <c r="A188" s="12"/>
      <c r="B188" s="17" t="s">
        <v>43</v>
      </c>
    </row>
    <row r="189" spans="1:2" hidden="1" x14ac:dyDescent="0.3">
      <c r="A189" s="12"/>
      <c r="B189" s="17"/>
    </row>
    <row r="190" spans="1:2" hidden="1" x14ac:dyDescent="0.3">
      <c r="A190" s="12"/>
      <c r="B190" s="17" t="s">
        <v>9</v>
      </c>
    </row>
    <row r="191" spans="1:2" hidden="1" x14ac:dyDescent="0.3">
      <c r="A191" s="12"/>
      <c r="B191" s="17" t="s">
        <v>17</v>
      </c>
    </row>
    <row r="192" spans="1:2" hidden="1" x14ac:dyDescent="0.3">
      <c r="A192" s="12"/>
      <c r="B192" s="17" t="s">
        <v>18</v>
      </c>
    </row>
    <row r="193" spans="1:2" hidden="1" x14ac:dyDescent="0.3">
      <c r="A193" s="12"/>
      <c r="B193" s="12"/>
    </row>
    <row r="194" spans="1:2" hidden="1" x14ac:dyDescent="0.3">
      <c r="A194" s="12"/>
      <c r="B194" s="12"/>
    </row>
  </sheetData>
  <sheetProtection algorithmName="SHA-512" hashValue="ykZjci9Bibuqvvzjx0aHV6LgY0tFxZtMxk73JOQ16Cx7c3aRsgDyVdcUYQcNsvyujIgRjVW0iYRucHD7fOsagw==" saltValue="M+HoV93VEsau7q0oFHVPlw==" spinCount="100000" sheet="1" objects="1" scenarios="1"/>
  <protectedRanges>
    <protectedRange sqref="A84:I94" name="Range10"/>
    <protectedRange sqref="D76:E76 G76" name="Range8"/>
    <protectedRange sqref="E44:E46" name="Range6"/>
    <protectedRange sqref="E34:E36" name="Range4"/>
    <protectedRange sqref="E24:E29" name="Range2"/>
    <protectedRange sqref="D5:I23 E4:I4" name="Range1"/>
    <protectedRange sqref="E31" name="Range3"/>
    <protectedRange sqref="E37:E38 E40:E41" name="Range5"/>
    <protectedRange sqref="D73:H73" name="Range7"/>
    <protectedRange sqref="H79:I79" name="Range9"/>
    <protectedRange sqref="D4" name="Range1_1"/>
  </protectedRanges>
  <mergeCells count="97">
    <mergeCell ref="J21:N23"/>
    <mergeCell ref="J41:N42"/>
    <mergeCell ref="J51:N53"/>
    <mergeCell ref="A92:D92"/>
    <mergeCell ref="E92:F92"/>
    <mergeCell ref="G92:H92"/>
    <mergeCell ref="C82:D82"/>
    <mergeCell ref="A83:I83"/>
    <mergeCell ref="E84:F84"/>
    <mergeCell ref="G84:H84"/>
    <mergeCell ref="A86:D86"/>
    <mergeCell ref="E86:F86"/>
    <mergeCell ref="G86:H86"/>
    <mergeCell ref="B76:C76"/>
    <mergeCell ref="A77:B77"/>
    <mergeCell ref="E77:F77"/>
    <mergeCell ref="A94:D94"/>
    <mergeCell ref="E94:F94"/>
    <mergeCell ref="G94:H94"/>
    <mergeCell ref="A88:D88"/>
    <mergeCell ref="E88:F88"/>
    <mergeCell ref="G88:H88"/>
    <mergeCell ref="A90:D90"/>
    <mergeCell ref="E90:F90"/>
    <mergeCell ref="G90:H90"/>
    <mergeCell ref="A79:B79"/>
    <mergeCell ref="A80:B80"/>
    <mergeCell ref="A81:I81"/>
    <mergeCell ref="A68:I68"/>
    <mergeCell ref="A69:I70"/>
    <mergeCell ref="A71:I71"/>
    <mergeCell ref="B73:C73"/>
    <mergeCell ref="A74:B74"/>
    <mergeCell ref="E74:F74"/>
    <mergeCell ref="C66:D66"/>
    <mergeCell ref="D48:H48"/>
    <mergeCell ref="D49:H49"/>
    <mergeCell ref="A50:F50"/>
    <mergeCell ref="H50:I50"/>
    <mergeCell ref="A57:F57"/>
    <mergeCell ref="C59:D59"/>
    <mergeCell ref="F59:I59"/>
    <mergeCell ref="C61:D61"/>
    <mergeCell ref="F61:I61"/>
    <mergeCell ref="F63:I63"/>
    <mergeCell ref="A64:F64"/>
    <mergeCell ref="A43:D43"/>
    <mergeCell ref="F43:H43"/>
    <mergeCell ref="F44:H44"/>
    <mergeCell ref="A45:B45"/>
    <mergeCell ref="B46:D46"/>
    <mergeCell ref="E46:I46"/>
    <mergeCell ref="A41:D41"/>
    <mergeCell ref="F41:H41"/>
    <mergeCell ref="A33:D33"/>
    <mergeCell ref="F33:H33"/>
    <mergeCell ref="F34:H34"/>
    <mergeCell ref="A35:B35"/>
    <mergeCell ref="F35:H35"/>
    <mergeCell ref="B36:D36"/>
    <mergeCell ref="E36:I36"/>
    <mergeCell ref="F37:H37"/>
    <mergeCell ref="F38:H38"/>
    <mergeCell ref="A39:D39"/>
    <mergeCell ref="A40:D40"/>
    <mergeCell ref="F40:H40"/>
    <mergeCell ref="F32:H32"/>
    <mergeCell ref="A23:C23"/>
    <mergeCell ref="A24:D24"/>
    <mergeCell ref="F25:I25"/>
    <mergeCell ref="E26:E27"/>
    <mergeCell ref="F26:H26"/>
    <mergeCell ref="A27:D27"/>
    <mergeCell ref="F27:H27"/>
    <mergeCell ref="A28:D28"/>
    <mergeCell ref="F28:H28"/>
    <mergeCell ref="F29:H29"/>
    <mergeCell ref="A30:D30"/>
    <mergeCell ref="F31:H31"/>
    <mergeCell ref="H18:I18"/>
    <mergeCell ref="A21:C21"/>
    <mergeCell ref="D21:E21"/>
    <mergeCell ref="A22:C22"/>
    <mergeCell ref="D22:E22"/>
    <mergeCell ref="H22:I22"/>
    <mergeCell ref="D10:H10"/>
    <mergeCell ref="D11:H11"/>
    <mergeCell ref="D12:H12"/>
    <mergeCell ref="D15:H15"/>
    <mergeCell ref="A17:C17"/>
    <mergeCell ref="D17:I17"/>
    <mergeCell ref="D9:H9"/>
    <mergeCell ref="A1:I1"/>
    <mergeCell ref="D3:I3"/>
    <mergeCell ref="D5:H5"/>
    <mergeCell ref="D6:H6"/>
    <mergeCell ref="D7:H7"/>
  </mergeCells>
  <dataValidations count="5">
    <dataValidation type="list" allowBlank="1" showInputMessage="1" showErrorMessage="1" sqref="D17" xr:uid="{0E4BCDD7-7AB5-4E80-919C-EF6A22125C3C}">
      <formula1>$B$142:$B$161</formula1>
    </dataValidation>
    <dataValidation type="list" allowBlank="1" showInputMessage="1" showErrorMessage="1" sqref="D14 D19:D20" xr:uid="{A29AF7E4-F5FD-4050-A109-E748ED6B659D}">
      <formula1>$B$190:$B$192</formula1>
    </dataValidation>
    <dataValidation type="list" allowBlank="1" showInputMessage="1" showErrorMessage="1" sqref="D21:D22" xr:uid="{87FE018C-E1F5-4406-87C5-979AEAC9B430}">
      <formula1>$B$182:$B$184</formula1>
    </dataValidation>
    <dataValidation type="list" allowBlank="1" showInputMessage="1" showErrorMessage="1" sqref="D18" xr:uid="{E7E2DB63-872C-46AB-A3FC-EAD6325AF7FA}">
      <formula1>$B$173:$B$176</formula1>
    </dataValidation>
    <dataValidation type="list" allowBlank="1" showInputMessage="1" showErrorMessage="1" sqref="D8" xr:uid="{EED1F4F1-0288-4DDA-B50D-005C7E4378BE}">
      <formula1>$B$165:$B$171</formula1>
    </dataValidation>
  </dataValidations>
  <pageMargins left="0.7" right="0.7" top="0.75" bottom="0.75" header="0.3" footer="0.3"/>
  <pageSetup scale="74"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DFF8F7DF462940930D1295527A6AEB" ma:contentTypeVersion="3" ma:contentTypeDescription="Create a new document." ma:contentTypeScope="" ma:versionID="9f8046f41453ef32d4de1a71fe8f6eb1">
  <xsd:schema xmlns:xsd="http://www.w3.org/2001/XMLSchema" xmlns:xs="http://www.w3.org/2001/XMLSchema" xmlns:p="http://schemas.microsoft.com/office/2006/metadata/properties" xmlns:ns2="ee8fa61f-7a5c-4f0d-8856-e64533f56b42" targetNamespace="http://schemas.microsoft.com/office/2006/metadata/properties" ma:root="true" ma:fieldsID="24810ce44df613aa2e682003f7fad611" ns2:_="">
    <xsd:import namespace="ee8fa61f-7a5c-4f0d-8856-e64533f56b4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fa61f-7a5c-4f0d-8856-e64533f56b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BB6963-1261-4173-9AD1-5382B61F4F5D}">
  <ds:schemaRefs>
    <ds:schemaRef ds:uri="ee8fa61f-7a5c-4f0d-8856-e64533f56b42"/>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69CA045-E207-4E54-96D7-D9D0A1E89C65}">
  <ds:schemaRefs>
    <ds:schemaRef ds:uri="http://schemas.microsoft.com/sharepoint/v3/contenttype/forms"/>
  </ds:schemaRefs>
</ds:datastoreItem>
</file>

<file path=customXml/itemProps3.xml><?xml version="1.0" encoding="utf-8"?>
<ds:datastoreItem xmlns:ds="http://schemas.openxmlformats.org/officeDocument/2006/customXml" ds:itemID="{15BDCFB6-FBD1-4738-914E-A73D0CDCDC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fa61f-7a5c-4f0d-8856-e64533f56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Comp Form</vt:lpstr>
      <vt:lpstr>SAAO-EPS-CSS-DMSS Example</vt:lpstr>
      <vt:lpstr>Faculty Example</vt:lpstr>
      <vt:lpstr>SHRA Example</vt:lpstr>
      <vt:lpstr>'Comp Form'!Print_Area</vt:lpstr>
      <vt:lpstr>'Faculty Example'!Print_Area</vt:lpstr>
      <vt:lpstr>'SAAO-EPS-CSS-DMSS Example'!Print_Area</vt:lpstr>
      <vt:lpstr>'SHRA Example'!Print_Area</vt:lpstr>
    </vt:vector>
  </TitlesOfParts>
  <Company>The University of North Carolina at Chapel Hill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Lenovo User</dc:creator>
  <cp:lastModifiedBy>Lower, Angie</cp:lastModifiedBy>
  <cp:lastPrinted>2025-02-12T13:43:19Z</cp:lastPrinted>
  <dcterms:created xsi:type="dcterms:W3CDTF">2011-08-31T12:25:10Z</dcterms:created>
  <dcterms:modified xsi:type="dcterms:W3CDTF">2025-06-16T15:20:17Z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0x01010045DFF8F7DF462940930D1295527A6AEB</vt:lpwstr>
  </property>
</Properties>
</file>